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IRMA\PROJEKTY ČKRF\Chvalšinská Šatny\"/>
    </mc:Choice>
  </mc:AlternateContent>
  <xr:revisionPtr revIDLastSave="0" documentId="13_ncr:1_{C8F1555B-1A12-4D8B-99F8-BC7488FC1E30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Pokyny pro vyplnění" sheetId="11" r:id="rId1"/>
    <sheet name="Stavba Celkem" sheetId="13" r:id="rId2"/>
    <sheet name="Stavební" sheetId="26" r:id="rId3"/>
    <sheet name="ZTI" sheetId="21" r:id="rId4"/>
    <sheet name="Odvětrání" sheetId="23" r:id="rId5"/>
    <sheet name="VzorPolozky" sheetId="10" state="hidden" r:id="rId6"/>
  </sheets>
  <externalReferences>
    <externalReference r:id="rId7"/>
    <externalReference r:id="rId8"/>
    <externalReference r:id="rId9"/>
    <externalReference r:id="rId10"/>
  </externalReferences>
  <definedNames>
    <definedName name="cisloobjektu">'[1]Krycí list'!$A$4</definedName>
    <definedName name="CisloRozpoctu">'[2]Krycí list'!$C$2</definedName>
    <definedName name="cislostavby">'[1]Krycí list'!$A$6</definedName>
    <definedName name="Dodavka">[1]Rekapitulace!$G$14</definedName>
    <definedName name="DPHSni">[3]Stavba!$G$24</definedName>
    <definedName name="DPHZakl">[3]Stavba!$G$26</definedName>
    <definedName name="HSV">[1]Rekapitulace!$E$14</definedName>
    <definedName name="HZS">[1]Rekapitulace!$I$14</definedName>
    <definedName name="Mena">[3]Stavba!$J$29</definedName>
    <definedName name="Mont">[1]Rekapitulace!$H$14</definedName>
    <definedName name="nazevobjektu">'[1]Krycí list'!$C$4</definedName>
    <definedName name="NazevRozpoctu">'[2]Krycí list'!$D$2</definedName>
    <definedName name="nazevstavby">'[1]Krycí list'!$C$6</definedName>
    <definedName name="_xlnm.Print_Area" localSheetId="4">Odvětrání!$A$1:$U$27</definedName>
    <definedName name="_xlnm.Print_Area" localSheetId="2">Stavební!$A$1:$U$289</definedName>
    <definedName name="_xlnm.Print_Area" localSheetId="3">ZTI!$A$1:$U$44</definedName>
    <definedName name="PocetMJ">'[4]krycí list topeni'!$G$7</definedName>
    <definedName name="PSV">[1]Rekapitulace!$F$14</definedName>
    <definedName name="SazbaDPH1">'[2]Krycí list'!$C$30</definedName>
    <definedName name="SazbaDPH2">'[4]krycí list topeni'!$C$31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RN">[1]Rekapitulace!$H$27</definedName>
    <definedName name="Z_B7E7C763_C459_487D_8ABA_5CFDDFBD5A84_.wvu.Cols" localSheetId="1" hidden="1">'Stavba Celkem'!$A:$A</definedName>
    <definedName name="Z_B7E7C763_C459_487D_8ABA_5CFDDFBD5A84_.wvu.PrintArea" localSheetId="1" hidden="1">'Stavba Celkem'!$B$1:$J$29</definedName>
    <definedName name="ZakladDPHSni">[3]Stavba!$G$23</definedName>
    <definedName name="ZakladDPHZakl">[3]Stavba!$G$25</definedName>
    <definedName name="Zaokrouhleni">[3]Stavba!$G$27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279" i="26" l="1"/>
  <c r="U277" i="26"/>
  <c r="Q277" i="26"/>
  <c r="O277" i="26"/>
  <c r="K277" i="26"/>
  <c r="K274" i="26" s="1"/>
  <c r="I277" i="26"/>
  <c r="G277" i="26"/>
  <c r="M277" i="26" s="1"/>
  <c r="U276" i="26"/>
  <c r="Q276" i="26"/>
  <c r="O276" i="26"/>
  <c r="K276" i="26"/>
  <c r="I276" i="26"/>
  <c r="G276" i="26"/>
  <c r="M276" i="26" s="1"/>
  <c r="U275" i="26"/>
  <c r="U274" i="26" s="1"/>
  <c r="Q275" i="26"/>
  <c r="O275" i="26"/>
  <c r="K275" i="26"/>
  <c r="I275" i="26"/>
  <c r="G275" i="26"/>
  <c r="M275" i="26" s="1"/>
  <c r="O274" i="26"/>
  <c r="BA273" i="26"/>
  <c r="BA272" i="26"/>
  <c r="U271" i="26"/>
  <c r="Q271" i="26"/>
  <c r="Q270" i="26" s="1"/>
  <c r="O271" i="26"/>
  <c r="K271" i="26"/>
  <c r="I271" i="26"/>
  <c r="I270" i="26" s="1"/>
  <c r="G271" i="26"/>
  <c r="M271" i="26" s="1"/>
  <c r="M270" i="26" s="1"/>
  <c r="U270" i="26"/>
  <c r="O270" i="26"/>
  <c r="K270" i="26"/>
  <c r="U269" i="26"/>
  <c r="U268" i="26" s="1"/>
  <c r="Q269" i="26"/>
  <c r="Q268" i="26" s="1"/>
  <c r="O269" i="26"/>
  <c r="K269" i="26"/>
  <c r="I269" i="26"/>
  <c r="I268" i="26" s="1"/>
  <c r="G269" i="26"/>
  <c r="G268" i="26" s="1"/>
  <c r="O268" i="26"/>
  <c r="K268" i="26"/>
  <c r="U245" i="26"/>
  <c r="Q245" i="26"/>
  <c r="O245" i="26"/>
  <c r="K245" i="26"/>
  <c r="I245" i="26"/>
  <c r="G245" i="26"/>
  <c r="M245" i="26" s="1"/>
  <c r="U244" i="26"/>
  <c r="Q244" i="26"/>
  <c r="O244" i="26"/>
  <c r="K244" i="26"/>
  <c r="I244" i="26"/>
  <c r="G244" i="26"/>
  <c r="M244" i="26" s="1"/>
  <c r="U243" i="26"/>
  <c r="U242" i="26" s="1"/>
  <c r="Q243" i="26"/>
  <c r="O243" i="26"/>
  <c r="K243" i="26"/>
  <c r="I243" i="26"/>
  <c r="G243" i="26"/>
  <c r="U234" i="26"/>
  <c r="Q234" i="26"/>
  <c r="Q228" i="26" s="1"/>
  <c r="O234" i="26"/>
  <c r="K234" i="26"/>
  <c r="I234" i="26"/>
  <c r="G234" i="26"/>
  <c r="M234" i="26" s="1"/>
  <c r="U229" i="26"/>
  <c r="Q229" i="26"/>
  <c r="O229" i="26"/>
  <c r="O228" i="26" s="1"/>
  <c r="K229" i="26"/>
  <c r="K228" i="26" s="1"/>
  <c r="I229" i="26"/>
  <c r="I228" i="26" s="1"/>
  <c r="G229" i="26"/>
  <c r="M229" i="26" s="1"/>
  <c r="BA225" i="26"/>
  <c r="U224" i="26"/>
  <c r="Q224" i="26"/>
  <c r="O224" i="26"/>
  <c r="K224" i="26"/>
  <c r="I224" i="26"/>
  <c r="G224" i="26"/>
  <c r="M224" i="26" s="1"/>
  <c r="BA210" i="26"/>
  <c r="U209" i="26"/>
  <c r="Q209" i="26"/>
  <c r="O209" i="26"/>
  <c r="K209" i="26"/>
  <c r="I209" i="26"/>
  <c r="G209" i="26"/>
  <c r="M209" i="26" s="1"/>
  <c r="U199" i="26"/>
  <c r="U198" i="26" s="1"/>
  <c r="Q199" i="26"/>
  <c r="O199" i="26"/>
  <c r="K199" i="26"/>
  <c r="I199" i="26"/>
  <c r="I198" i="26" s="1"/>
  <c r="G199" i="26"/>
  <c r="M199" i="26" s="1"/>
  <c r="BA195" i="26"/>
  <c r="U194" i="26"/>
  <c r="Q194" i="26"/>
  <c r="O194" i="26"/>
  <c r="K194" i="26"/>
  <c r="I194" i="26"/>
  <c r="G194" i="26"/>
  <c r="M194" i="26" s="1"/>
  <c r="BA188" i="26"/>
  <c r="U187" i="26"/>
  <c r="Q187" i="26"/>
  <c r="O187" i="26"/>
  <c r="K187" i="26"/>
  <c r="I187" i="26"/>
  <c r="G187" i="26"/>
  <c r="M187" i="26" s="1"/>
  <c r="BA183" i="26"/>
  <c r="U182" i="26"/>
  <c r="Q182" i="26"/>
  <c r="O182" i="26"/>
  <c r="K182" i="26"/>
  <c r="I182" i="26"/>
  <c r="G182" i="26"/>
  <c r="M182" i="26" s="1"/>
  <c r="U175" i="26"/>
  <c r="Q175" i="26"/>
  <c r="O175" i="26"/>
  <c r="M175" i="26"/>
  <c r="K175" i="26"/>
  <c r="I175" i="26"/>
  <c r="G175" i="26"/>
  <c r="BA167" i="26"/>
  <c r="U166" i="26"/>
  <c r="U160" i="26" s="1"/>
  <c r="Q166" i="26"/>
  <c r="O166" i="26"/>
  <c r="M166" i="26"/>
  <c r="K166" i="26"/>
  <c r="I166" i="26"/>
  <c r="G166" i="26"/>
  <c r="G160" i="26" s="1"/>
  <c r="U161" i="26"/>
  <c r="Q161" i="26"/>
  <c r="O161" i="26"/>
  <c r="O160" i="26" s="1"/>
  <c r="K161" i="26"/>
  <c r="K160" i="26" s="1"/>
  <c r="I161" i="26"/>
  <c r="G161" i="26"/>
  <c r="M161" i="26" s="1"/>
  <c r="U159" i="26"/>
  <c r="Q159" i="26"/>
  <c r="O159" i="26"/>
  <c r="K159" i="26"/>
  <c r="I159" i="26"/>
  <c r="G159" i="26"/>
  <c r="M159" i="26" s="1"/>
  <c r="U158" i="26"/>
  <c r="Q158" i="26"/>
  <c r="O158" i="26"/>
  <c r="K158" i="26"/>
  <c r="I158" i="26"/>
  <c r="G158" i="26"/>
  <c r="M158" i="26" s="1"/>
  <c r="U157" i="26"/>
  <c r="Q157" i="26"/>
  <c r="O157" i="26"/>
  <c r="M157" i="26"/>
  <c r="K157" i="26"/>
  <c r="I157" i="26"/>
  <c r="G157" i="26"/>
  <c r="U156" i="26"/>
  <c r="Q156" i="26"/>
  <c r="O156" i="26"/>
  <c r="K156" i="26"/>
  <c r="I156" i="26"/>
  <c r="G156" i="26"/>
  <c r="M156" i="26" s="1"/>
  <c r="U155" i="26"/>
  <c r="Q155" i="26"/>
  <c r="O155" i="26"/>
  <c r="K155" i="26"/>
  <c r="I155" i="26"/>
  <c r="G155" i="26"/>
  <c r="M155" i="26" s="1"/>
  <c r="U154" i="26"/>
  <c r="Q154" i="26"/>
  <c r="O154" i="26"/>
  <c r="K154" i="26"/>
  <c r="I154" i="26"/>
  <c r="G154" i="26"/>
  <c r="M154" i="26" s="1"/>
  <c r="U153" i="26"/>
  <c r="Q153" i="26"/>
  <c r="O153" i="26"/>
  <c r="M153" i="26"/>
  <c r="K153" i="26"/>
  <c r="I153" i="26"/>
  <c r="G153" i="26"/>
  <c r="U152" i="26"/>
  <c r="Q152" i="26"/>
  <c r="O152" i="26"/>
  <c r="K152" i="26"/>
  <c r="I152" i="26"/>
  <c r="G152" i="26"/>
  <c r="M152" i="26" s="1"/>
  <c r="U151" i="26"/>
  <c r="Q151" i="26"/>
  <c r="O151" i="26"/>
  <c r="K151" i="26"/>
  <c r="I151" i="26"/>
  <c r="G151" i="26"/>
  <c r="M151" i="26" s="1"/>
  <c r="U150" i="26"/>
  <c r="Q150" i="26"/>
  <c r="O150" i="26"/>
  <c r="K150" i="26"/>
  <c r="I150" i="26"/>
  <c r="G150" i="26"/>
  <c r="M150" i="26" s="1"/>
  <c r="U149" i="26"/>
  <c r="Q149" i="26"/>
  <c r="O149" i="26"/>
  <c r="K149" i="26"/>
  <c r="I149" i="26"/>
  <c r="G149" i="26"/>
  <c r="M149" i="26" s="1"/>
  <c r="U148" i="26"/>
  <c r="Q148" i="26"/>
  <c r="O148" i="26"/>
  <c r="K148" i="26"/>
  <c r="I148" i="26"/>
  <c r="G148" i="26"/>
  <c r="M148" i="26" s="1"/>
  <c r="U147" i="26"/>
  <c r="Q147" i="26"/>
  <c r="O147" i="26"/>
  <c r="M147" i="26"/>
  <c r="K147" i="26"/>
  <c r="I147" i="26"/>
  <c r="G147" i="26"/>
  <c r="U146" i="26"/>
  <c r="Q146" i="26"/>
  <c r="O146" i="26"/>
  <c r="K146" i="26"/>
  <c r="I146" i="26"/>
  <c r="G146" i="26"/>
  <c r="M146" i="26" s="1"/>
  <c r="U145" i="26"/>
  <c r="Q145" i="26"/>
  <c r="O145" i="26"/>
  <c r="K145" i="26"/>
  <c r="I145" i="26"/>
  <c r="G145" i="26"/>
  <c r="M145" i="26" s="1"/>
  <c r="BA143" i="26"/>
  <c r="BA142" i="26"/>
  <c r="BA141" i="26"/>
  <c r="U140" i="26"/>
  <c r="U139" i="26" s="1"/>
  <c r="Q140" i="26"/>
  <c r="Q139" i="26" s="1"/>
  <c r="O140" i="26"/>
  <c r="O139" i="26" s="1"/>
  <c r="K140" i="26"/>
  <c r="K139" i="26" s="1"/>
  <c r="I140" i="26"/>
  <c r="I139" i="26" s="1"/>
  <c r="G140" i="26"/>
  <c r="G139" i="26" s="1"/>
  <c r="U136" i="26"/>
  <c r="Q136" i="26"/>
  <c r="O136" i="26"/>
  <c r="K136" i="26"/>
  <c r="I136" i="26"/>
  <c r="I133" i="26" s="1"/>
  <c r="G136" i="26"/>
  <c r="M136" i="26" s="1"/>
  <c r="U134" i="26"/>
  <c r="Q134" i="26"/>
  <c r="Q133" i="26" s="1"/>
  <c r="O134" i="26"/>
  <c r="K134" i="26"/>
  <c r="I134" i="26"/>
  <c r="G134" i="26"/>
  <c r="M134" i="26" s="1"/>
  <c r="U133" i="26"/>
  <c r="O133" i="26"/>
  <c r="U132" i="26"/>
  <c r="Q132" i="26"/>
  <c r="O132" i="26"/>
  <c r="K132" i="26"/>
  <c r="I132" i="26"/>
  <c r="G132" i="26"/>
  <c r="M132" i="26" s="1"/>
  <c r="U128" i="26"/>
  <c r="Q128" i="26"/>
  <c r="O128" i="26"/>
  <c r="K128" i="26"/>
  <c r="I128" i="26"/>
  <c r="G128" i="26"/>
  <c r="M128" i="26" s="1"/>
  <c r="U124" i="26"/>
  <c r="Q124" i="26"/>
  <c r="O124" i="26"/>
  <c r="O111" i="26" s="1"/>
  <c r="K124" i="26"/>
  <c r="I124" i="26"/>
  <c r="G124" i="26"/>
  <c r="M124" i="26" s="1"/>
  <c r="U120" i="26"/>
  <c r="Q120" i="26"/>
  <c r="O120" i="26"/>
  <c r="K120" i="26"/>
  <c r="I120" i="26"/>
  <c r="G120" i="26"/>
  <c r="M120" i="26" s="1"/>
  <c r="U117" i="26"/>
  <c r="Q117" i="26"/>
  <c r="O117" i="26"/>
  <c r="K117" i="26"/>
  <c r="I117" i="26"/>
  <c r="G117" i="26"/>
  <c r="M117" i="26" s="1"/>
  <c r="U114" i="26"/>
  <c r="Q114" i="26"/>
  <c r="O114" i="26"/>
  <c r="K114" i="26"/>
  <c r="I114" i="26"/>
  <c r="G114" i="26"/>
  <c r="M114" i="26" s="1"/>
  <c r="U112" i="26"/>
  <c r="U111" i="26" s="1"/>
  <c r="Q112" i="26"/>
  <c r="Q111" i="26" s="1"/>
  <c r="O112" i="26"/>
  <c r="K112" i="26"/>
  <c r="I112" i="26"/>
  <c r="G112" i="26"/>
  <c r="M112" i="26" s="1"/>
  <c r="U110" i="26"/>
  <c r="Q110" i="26"/>
  <c r="O110" i="26"/>
  <c r="K110" i="26"/>
  <c r="I110" i="26"/>
  <c r="G110" i="26"/>
  <c r="M110" i="26" s="1"/>
  <c r="U109" i="26"/>
  <c r="Q109" i="26"/>
  <c r="O109" i="26"/>
  <c r="K109" i="26"/>
  <c r="I109" i="26"/>
  <c r="G109" i="26"/>
  <c r="M109" i="26" s="1"/>
  <c r="U108" i="26"/>
  <c r="Q108" i="26"/>
  <c r="O108" i="26"/>
  <c r="K108" i="26"/>
  <c r="I108" i="26"/>
  <c r="G108" i="26"/>
  <c r="M108" i="26" s="1"/>
  <c r="U107" i="26"/>
  <c r="Q107" i="26"/>
  <c r="O107" i="26"/>
  <c r="M107" i="26"/>
  <c r="K107" i="26"/>
  <c r="I107" i="26"/>
  <c r="G107" i="26"/>
  <c r="U106" i="26"/>
  <c r="U102" i="26" s="1"/>
  <c r="Q106" i="26"/>
  <c r="O106" i="26"/>
  <c r="M106" i="26"/>
  <c r="K106" i="26"/>
  <c r="I106" i="26"/>
  <c r="G106" i="26"/>
  <c r="U104" i="26"/>
  <c r="Q104" i="26"/>
  <c r="O104" i="26"/>
  <c r="K104" i="26"/>
  <c r="I104" i="26"/>
  <c r="G104" i="26"/>
  <c r="M104" i="26" s="1"/>
  <c r="U103" i="26"/>
  <c r="Q103" i="26"/>
  <c r="O103" i="26"/>
  <c r="K103" i="26"/>
  <c r="K102" i="26" s="1"/>
  <c r="I103" i="26"/>
  <c r="G103" i="26"/>
  <c r="M103" i="26" s="1"/>
  <c r="U100" i="26"/>
  <c r="Q100" i="26"/>
  <c r="O100" i="26"/>
  <c r="K100" i="26"/>
  <c r="I100" i="26"/>
  <c r="G100" i="26"/>
  <c r="M100" i="26" s="1"/>
  <c r="U98" i="26"/>
  <c r="Q98" i="26"/>
  <c r="O98" i="26"/>
  <c r="K98" i="26"/>
  <c r="I98" i="26"/>
  <c r="G98" i="26"/>
  <c r="M98" i="26" s="1"/>
  <c r="U95" i="26"/>
  <c r="Q95" i="26"/>
  <c r="O95" i="26"/>
  <c r="M95" i="26"/>
  <c r="K95" i="26"/>
  <c r="I95" i="26"/>
  <c r="G95" i="26"/>
  <c r="U92" i="26"/>
  <c r="Q92" i="26"/>
  <c r="O92" i="26"/>
  <c r="K92" i="26"/>
  <c r="I92" i="26"/>
  <c r="G92" i="26"/>
  <c r="M92" i="26" s="1"/>
  <c r="U90" i="26"/>
  <c r="Q90" i="26"/>
  <c r="O90" i="26"/>
  <c r="M90" i="26"/>
  <c r="K90" i="26"/>
  <c r="I90" i="26"/>
  <c r="G90" i="26"/>
  <c r="U85" i="26"/>
  <c r="Q85" i="26"/>
  <c r="O85" i="26"/>
  <c r="K85" i="26"/>
  <c r="I85" i="26"/>
  <c r="I80" i="26" s="1"/>
  <c r="G85" i="26"/>
  <c r="M85" i="26" s="1"/>
  <c r="U81" i="26"/>
  <c r="Q81" i="26"/>
  <c r="O81" i="26"/>
  <c r="K81" i="26"/>
  <c r="I81" i="26"/>
  <c r="G81" i="26"/>
  <c r="M81" i="26" s="1"/>
  <c r="U80" i="26"/>
  <c r="U79" i="26"/>
  <c r="U78" i="26" s="1"/>
  <c r="Q79" i="26"/>
  <c r="Q78" i="26" s="1"/>
  <c r="O79" i="26"/>
  <c r="K79" i="26"/>
  <c r="I79" i="26"/>
  <c r="I78" i="26" s="1"/>
  <c r="G79" i="26"/>
  <c r="G78" i="26" s="1"/>
  <c r="O78" i="26"/>
  <c r="K78" i="26"/>
  <c r="U77" i="26"/>
  <c r="Q77" i="26"/>
  <c r="O77" i="26"/>
  <c r="O75" i="26" s="1"/>
  <c r="K77" i="26"/>
  <c r="I77" i="26"/>
  <c r="G77" i="26"/>
  <c r="M77" i="26" s="1"/>
  <c r="U76" i="26"/>
  <c r="U75" i="26" s="1"/>
  <c r="Q76" i="26"/>
  <c r="Q75" i="26" s="1"/>
  <c r="O76" i="26"/>
  <c r="K76" i="26"/>
  <c r="K75" i="26" s="1"/>
  <c r="I76" i="26"/>
  <c r="I75" i="26" s="1"/>
  <c r="G76" i="26"/>
  <c r="M76" i="26" s="1"/>
  <c r="U71" i="26"/>
  <c r="Q71" i="26"/>
  <c r="O71" i="26"/>
  <c r="K71" i="26"/>
  <c r="I71" i="26"/>
  <c r="G71" i="26"/>
  <c r="M71" i="26" s="1"/>
  <c r="U69" i="26"/>
  <c r="Q69" i="26"/>
  <c r="O69" i="26"/>
  <c r="K69" i="26"/>
  <c r="I69" i="26"/>
  <c r="G69" i="26"/>
  <c r="M69" i="26" s="1"/>
  <c r="U65" i="26"/>
  <c r="Q65" i="26"/>
  <c r="Q64" i="26" s="1"/>
  <c r="O65" i="26"/>
  <c r="K65" i="26"/>
  <c r="I65" i="26"/>
  <c r="I64" i="26" s="1"/>
  <c r="G65" i="26"/>
  <c r="M65" i="26" s="1"/>
  <c r="U50" i="26"/>
  <c r="Q50" i="26"/>
  <c r="O50" i="26"/>
  <c r="K50" i="26"/>
  <c r="I50" i="26"/>
  <c r="G50" i="26"/>
  <c r="M50" i="26" s="1"/>
  <c r="U41" i="26"/>
  <c r="U28" i="26" s="1"/>
  <c r="Q41" i="26"/>
  <c r="O41" i="26"/>
  <c r="K41" i="26"/>
  <c r="I41" i="26"/>
  <c r="G41" i="26"/>
  <c r="M41" i="26" s="1"/>
  <c r="U33" i="26"/>
  <c r="Q33" i="26"/>
  <c r="O33" i="26"/>
  <c r="K33" i="26"/>
  <c r="I33" i="26"/>
  <c r="G33" i="26"/>
  <c r="M33" i="26" s="1"/>
  <c r="U29" i="26"/>
  <c r="Q29" i="26"/>
  <c r="O29" i="26"/>
  <c r="K29" i="26"/>
  <c r="K28" i="26" s="1"/>
  <c r="I29" i="26"/>
  <c r="I28" i="26" s="1"/>
  <c r="G29" i="26"/>
  <c r="U26" i="26"/>
  <c r="Q26" i="26"/>
  <c r="O26" i="26"/>
  <c r="K26" i="26"/>
  <c r="I26" i="26"/>
  <c r="G26" i="26"/>
  <c r="M26" i="26" s="1"/>
  <c r="U23" i="26"/>
  <c r="Q23" i="26"/>
  <c r="O23" i="26"/>
  <c r="O18" i="26" s="1"/>
  <c r="K23" i="26"/>
  <c r="I23" i="26"/>
  <c r="G23" i="26"/>
  <c r="M23" i="26" s="1"/>
  <c r="U19" i="26"/>
  <c r="U18" i="26" s="1"/>
  <c r="Q19" i="26"/>
  <c r="Q18" i="26" s="1"/>
  <c r="O19" i="26"/>
  <c r="M19" i="26"/>
  <c r="K19" i="26"/>
  <c r="I19" i="26"/>
  <c r="G19" i="26"/>
  <c r="K18" i="26"/>
  <c r="U17" i="26"/>
  <c r="Q17" i="26"/>
  <c r="O17" i="26"/>
  <c r="K17" i="26"/>
  <c r="I17" i="26"/>
  <c r="G17" i="26"/>
  <c r="M17" i="26" s="1"/>
  <c r="U16" i="26"/>
  <c r="Q16" i="26"/>
  <c r="O16" i="26"/>
  <c r="M16" i="26"/>
  <c r="K16" i="26"/>
  <c r="I16" i="26"/>
  <c r="G16" i="26"/>
  <c r="U14" i="26"/>
  <c r="Q14" i="26"/>
  <c r="O14" i="26"/>
  <c r="M14" i="26"/>
  <c r="K14" i="26"/>
  <c r="I14" i="26"/>
  <c r="G14" i="26"/>
  <c r="U13" i="26"/>
  <c r="Q13" i="26"/>
  <c r="O13" i="26"/>
  <c r="K13" i="26"/>
  <c r="I13" i="26"/>
  <c r="G13" i="26"/>
  <c r="M13" i="26" s="1"/>
  <c r="U12" i="26"/>
  <c r="Q12" i="26"/>
  <c r="O12" i="26"/>
  <c r="K12" i="26"/>
  <c r="I12" i="26"/>
  <c r="G12" i="26"/>
  <c r="M12" i="26" s="1"/>
  <c r="U11" i="26"/>
  <c r="Q11" i="26"/>
  <c r="O11" i="26"/>
  <c r="K11" i="26"/>
  <c r="I11" i="26"/>
  <c r="G11" i="26"/>
  <c r="M11" i="26" s="1"/>
  <c r="U9" i="26"/>
  <c r="Q9" i="26"/>
  <c r="Q8" i="26" s="1"/>
  <c r="O9" i="26"/>
  <c r="O8" i="26" s="1"/>
  <c r="M9" i="26"/>
  <c r="K9" i="26"/>
  <c r="I9" i="26"/>
  <c r="G9" i="26"/>
  <c r="I102" i="26" l="1"/>
  <c r="K111" i="26"/>
  <c r="O144" i="26"/>
  <c r="K8" i="26"/>
  <c r="G28" i="26"/>
  <c r="O80" i="26"/>
  <c r="Q144" i="26"/>
  <c r="Q242" i="26"/>
  <c r="Q274" i="26"/>
  <c r="Q160" i="26"/>
  <c r="U8" i="26"/>
  <c r="O28" i="26"/>
  <c r="K64" i="26"/>
  <c r="G144" i="26"/>
  <c r="U144" i="26"/>
  <c r="K198" i="26"/>
  <c r="I274" i="26"/>
  <c r="O64" i="26"/>
  <c r="O198" i="26"/>
  <c r="U228" i="26"/>
  <c r="G242" i="26"/>
  <c r="O242" i="26"/>
  <c r="Q28" i="26"/>
  <c r="K80" i="26"/>
  <c r="Q102" i="26"/>
  <c r="I111" i="26"/>
  <c r="M140" i="26"/>
  <c r="M139" i="26" s="1"/>
  <c r="I18" i="26"/>
  <c r="O102" i="26"/>
  <c r="K133" i="26"/>
  <c r="I144" i="26"/>
  <c r="Q198" i="26"/>
  <c r="I242" i="26"/>
  <c r="I8" i="26"/>
  <c r="U64" i="26"/>
  <c r="Q80" i="26"/>
  <c r="K144" i="26"/>
  <c r="I160" i="26"/>
  <c r="K242" i="26"/>
  <c r="M75" i="26"/>
  <c r="M80" i="26"/>
  <c r="G18" i="26"/>
  <c r="M198" i="26"/>
  <c r="AD279" i="26"/>
  <c r="M29" i="26"/>
  <c r="M79" i="26"/>
  <c r="M78" i="26" s="1"/>
  <c r="M243" i="26"/>
  <c r="M242" i="26" s="1"/>
  <c r="M269" i="26"/>
  <c r="M268" i="26" s="1"/>
  <c r="G75" i="26"/>
  <c r="M160" i="26"/>
  <c r="M111" i="26"/>
  <c r="M133" i="26"/>
  <c r="M102" i="26"/>
  <c r="M28" i="26"/>
  <c r="M144" i="26"/>
  <c r="M228" i="26"/>
  <c r="M64" i="26"/>
  <c r="M274" i="26"/>
  <c r="M8" i="26"/>
  <c r="M18" i="26"/>
  <c r="G80" i="26"/>
  <c r="G102" i="26"/>
  <c r="G111" i="26"/>
  <c r="G133" i="26"/>
  <c r="G270" i="26"/>
  <c r="G274" i="26"/>
  <c r="G64" i="26"/>
  <c r="G228" i="26"/>
  <c r="G8" i="26"/>
  <c r="G198" i="26"/>
  <c r="AC17" i="23"/>
  <c r="U15" i="23"/>
  <c r="Q15" i="23"/>
  <c r="O15" i="23"/>
  <c r="K15" i="23"/>
  <c r="I15" i="23"/>
  <c r="G15" i="23"/>
  <c r="M15" i="23" s="1"/>
  <c r="U14" i="23"/>
  <c r="Q14" i="23"/>
  <c r="O14" i="23"/>
  <c r="K14" i="23"/>
  <c r="I14" i="23"/>
  <c r="G14" i="23"/>
  <c r="M14" i="23" s="1"/>
  <c r="U13" i="23"/>
  <c r="Q13" i="23"/>
  <c r="O13" i="23"/>
  <c r="K13" i="23"/>
  <c r="I13" i="23"/>
  <c r="G13" i="23"/>
  <c r="M13" i="23" s="1"/>
  <c r="U12" i="23"/>
  <c r="Q12" i="23"/>
  <c r="O12" i="23"/>
  <c r="K12" i="23"/>
  <c r="I12" i="23"/>
  <c r="G12" i="23"/>
  <c r="M12" i="23" s="1"/>
  <c r="U11" i="23"/>
  <c r="Q11" i="23"/>
  <c r="O11" i="23"/>
  <c r="K11" i="23"/>
  <c r="I11" i="23"/>
  <c r="G11" i="23"/>
  <c r="M11" i="23" s="1"/>
  <c r="U10" i="23"/>
  <c r="U8" i="23" s="1"/>
  <c r="Q10" i="23"/>
  <c r="O10" i="23"/>
  <c r="K10" i="23"/>
  <c r="I10" i="23"/>
  <c r="G10" i="23"/>
  <c r="M10" i="23" s="1"/>
  <c r="U9" i="23"/>
  <c r="Q9" i="23"/>
  <c r="Q8" i="23" s="1"/>
  <c r="O9" i="23"/>
  <c r="O8" i="23" s="1"/>
  <c r="K9" i="23"/>
  <c r="I9" i="23"/>
  <c r="G9" i="23"/>
  <c r="AD17" i="23" s="1"/>
  <c r="K8" i="23"/>
  <c r="I8" i="23"/>
  <c r="G8" i="23"/>
  <c r="G17" i="23" s="1"/>
  <c r="F39" i="13" s="1"/>
  <c r="G279" i="26" l="1"/>
  <c r="F37" i="13" s="1"/>
  <c r="M9" i="23"/>
  <c r="M8" i="23"/>
  <c r="AC34" i="21" l="1"/>
  <c r="U32" i="21"/>
  <c r="Q32" i="21"/>
  <c r="O32" i="21"/>
  <c r="K32" i="21"/>
  <c r="I32" i="21"/>
  <c r="G32" i="21"/>
  <c r="M32" i="21" s="1"/>
  <c r="U31" i="21"/>
  <c r="Q31" i="21"/>
  <c r="O31" i="21"/>
  <c r="K31" i="21"/>
  <c r="I31" i="21"/>
  <c r="G31" i="21"/>
  <c r="M31" i="21" s="1"/>
  <c r="U30" i="21"/>
  <c r="Q30" i="21"/>
  <c r="O30" i="21"/>
  <c r="K30" i="21"/>
  <c r="I30" i="21"/>
  <c r="G30" i="21"/>
  <c r="M30" i="21" s="1"/>
  <c r="U29" i="21"/>
  <c r="Q29" i="21"/>
  <c r="O29" i="21"/>
  <c r="K29" i="21"/>
  <c r="I29" i="21"/>
  <c r="G29" i="21"/>
  <c r="M29" i="21" s="1"/>
  <c r="U28" i="21"/>
  <c r="Q28" i="21"/>
  <c r="O28" i="21"/>
  <c r="K28" i="21"/>
  <c r="I28" i="21"/>
  <c r="G28" i="21"/>
  <c r="M28" i="21" s="1"/>
  <c r="U27" i="21"/>
  <c r="Q27" i="21"/>
  <c r="O27" i="21"/>
  <c r="K27" i="21"/>
  <c r="I27" i="21"/>
  <c r="G27" i="21"/>
  <c r="M27" i="21" s="1"/>
  <c r="U26" i="21"/>
  <c r="Q26" i="21"/>
  <c r="O26" i="21"/>
  <c r="M26" i="21"/>
  <c r="K26" i="21"/>
  <c r="I26" i="21"/>
  <c r="G26" i="21"/>
  <c r="U24" i="21"/>
  <c r="Q24" i="21"/>
  <c r="O24" i="21"/>
  <c r="K24" i="21"/>
  <c r="K23" i="21" s="1"/>
  <c r="I24" i="21"/>
  <c r="G24" i="21"/>
  <c r="M24" i="21" s="1"/>
  <c r="U22" i="21"/>
  <c r="Q22" i="21"/>
  <c r="O22" i="21"/>
  <c r="K22" i="21"/>
  <c r="I22" i="21"/>
  <c r="G22" i="21"/>
  <c r="M22" i="21" s="1"/>
  <c r="U21" i="21"/>
  <c r="Q21" i="21"/>
  <c r="O21" i="21"/>
  <c r="K21" i="21"/>
  <c r="I21" i="21"/>
  <c r="G21" i="21"/>
  <c r="M21" i="21" s="1"/>
  <c r="U20" i="21"/>
  <c r="Q20" i="21"/>
  <c r="O20" i="21"/>
  <c r="K20" i="21"/>
  <c r="I20" i="21"/>
  <c r="G20" i="21"/>
  <c r="M20" i="21" s="1"/>
  <c r="U19" i="21"/>
  <c r="Q19" i="21"/>
  <c r="O19" i="21"/>
  <c r="K19" i="21"/>
  <c r="I19" i="21"/>
  <c r="G19" i="21"/>
  <c r="M19" i="21" s="1"/>
  <c r="U18" i="21"/>
  <c r="Q18" i="21"/>
  <c r="O18" i="21"/>
  <c r="O15" i="21" s="1"/>
  <c r="K18" i="21"/>
  <c r="I18" i="21"/>
  <c r="G18" i="21"/>
  <c r="M18" i="21" s="1"/>
  <c r="U17" i="21"/>
  <c r="Q17" i="21"/>
  <c r="O17" i="21"/>
  <c r="K17" i="21"/>
  <c r="I17" i="21"/>
  <c r="G17" i="21"/>
  <c r="M17" i="21" s="1"/>
  <c r="U16" i="21"/>
  <c r="Q16" i="21"/>
  <c r="O16" i="21"/>
  <c r="K16" i="21"/>
  <c r="I16" i="21"/>
  <c r="G16" i="21"/>
  <c r="M16" i="21" s="1"/>
  <c r="U14" i="21"/>
  <c r="Q14" i="21"/>
  <c r="O14" i="21"/>
  <c r="K14" i="21"/>
  <c r="I14" i="21"/>
  <c r="G14" i="21"/>
  <c r="M14" i="21" s="1"/>
  <c r="U13" i="21"/>
  <c r="Q13" i="21"/>
  <c r="O13" i="21"/>
  <c r="K13" i="21"/>
  <c r="I13" i="21"/>
  <c r="G13" i="21"/>
  <c r="M13" i="21" s="1"/>
  <c r="U12" i="21"/>
  <c r="Q12" i="21"/>
  <c r="O12" i="21"/>
  <c r="K12" i="21"/>
  <c r="I12" i="21"/>
  <c r="G12" i="21"/>
  <c r="M12" i="21" s="1"/>
  <c r="U11" i="21"/>
  <c r="Q11" i="21"/>
  <c r="O11" i="21"/>
  <c r="K11" i="21"/>
  <c r="I11" i="21"/>
  <c r="G11" i="21"/>
  <c r="M11" i="21" s="1"/>
  <c r="U10" i="21"/>
  <c r="Q10" i="21"/>
  <c r="O10" i="21"/>
  <c r="K10" i="21"/>
  <c r="I10" i="21"/>
  <c r="G10" i="21"/>
  <c r="G8" i="21" s="1"/>
  <c r="U9" i="21"/>
  <c r="Q9" i="21"/>
  <c r="O9" i="21"/>
  <c r="K9" i="21"/>
  <c r="I9" i="21"/>
  <c r="G9" i="21"/>
  <c r="M9" i="21" s="1"/>
  <c r="O23" i="21" l="1"/>
  <c r="Q8" i="21"/>
  <c r="K15" i="21"/>
  <c r="Q23" i="21"/>
  <c r="K8" i="21"/>
  <c r="U23" i="21"/>
  <c r="O8" i="21"/>
  <c r="Q15" i="21"/>
  <c r="I15" i="21"/>
  <c r="U15" i="21"/>
  <c r="U8" i="21"/>
  <c r="I8" i="21"/>
  <c r="I23" i="21"/>
  <c r="AD34" i="21"/>
  <c r="M23" i="21"/>
  <c r="M15" i="21"/>
  <c r="M10" i="21"/>
  <c r="M8" i="21" s="1"/>
  <c r="G15" i="21"/>
  <c r="G23" i="21"/>
  <c r="G34" i="21" l="1"/>
  <c r="F38" i="13" s="1"/>
  <c r="H39" i="13"/>
  <c r="G17" i="13" l="1"/>
  <c r="G18" i="13" s="1"/>
  <c r="H37" i="13"/>
  <c r="H25" i="13"/>
  <c r="H38" i="13" l="1"/>
  <c r="H40" i="13" s="1"/>
  <c r="G19" i="13"/>
  <c r="F40" i="13"/>
  <c r="G20" i="13" l="1"/>
  <c r="G22" i="13" s="1"/>
  <c r="G21" i="13" s="1"/>
  <c r="G16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0" authorId="0" shapeId="0" xr:uid="{E19E640A-3856-4EFE-A79B-0B0FAA921462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0" authorId="0" shapeId="0" xr:uid="{3A032885-17CC-4226-884F-29CFDE960D98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1" authorId="0" shapeId="0" xr:uid="{60B911A8-DB55-4CBF-97EB-FF12E92F8BEF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1" authorId="0" shapeId="0" xr:uid="{45C5BFE2-B18C-47CD-9583-06FE4B6E0474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2" authorId="0" shapeId="0" xr:uid="{9D9554FF-EB74-4597-805E-A8DE4F0E6361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2" authorId="0" shapeId="0" xr:uid="{9C64A56F-9A6C-4E09-B406-8E82B9BAB41C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<sst xmlns="http://schemas.openxmlformats.org/spreadsheetml/2006/main" count="1069" uniqueCount="507">
  <si>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</si>
  <si>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</si>
  <si>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</si>
  <si>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</si>
  <si>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</si>
  <si>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</si>
  <si>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</si>
  <si>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</si>
  <si>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</si>
  <si>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</si>
  <si>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</si>
  <si>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</si>
  <si>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</si>
  <si>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</si>
  <si>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</si>
  <si>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Číslo</t>
  </si>
  <si>
    <t>Zhotovitel:</t>
  </si>
  <si>
    <t>Projektant:</t>
  </si>
  <si>
    <t>Vypracoval:</t>
  </si>
  <si>
    <t>Objednatel:</t>
  </si>
  <si>
    <t>Cena celkem bez DPH</t>
  </si>
  <si>
    <t>Rekapitulace daní</t>
  </si>
  <si>
    <t>IČ:</t>
  </si>
  <si>
    <t>DIČ:</t>
  </si>
  <si>
    <t>Cena celkem s DPH</t>
  </si>
  <si>
    <t>#RTSROZP#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</si>
  <si>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</si>
  <si>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</si>
  <si>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Z:</t>
  </si>
  <si>
    <t>Stavba:</t>
  </si>
  <si>
    <t>Místo:</t>
  </si>
  <si>
    <t>Poznámka</t>
  </si>
  <si>
    <t>Kč</t>
  </si>
  <si>
    <t>Rekapitulace objektů a rozpočtů</t>
  </si>
  <si>
    <t>Celkem s DPH</t>
  </si>
  <si>
    <t>bez DPH</t>
  </si>
  <si>
    <t>Celkový rozpočet stavby</t>
  </si>
  <si>
    <t>DPH</t>
  </si>
  <si>
    <t>Položky formátu *Rxx jsou originální položky ceníků RTS</t>
  </si>
  <si>
    <t>Všechny výrobky jmenovitě uvedené jsou referenční výrobky a je možné je nahradit jinými stejných či lepších vlastností.</t>
  </si>
  <si>
    <t>Položky *pxx jsou položky odvozené a obsahují práci a veškerý materiál</t>
  </si>
  <si>
    <t>Položky *mxx obsahují práci a pomocný materiál, ne však hlavní materiál</t>
  </si>
  <si>
    <t>Položky *sxx obsahují pouze dodávku materiálu</t>
  </si>
  <si>
    <t>Výkaz výměr stavební části je zpracován dle sborníku prací RTS</t>
  </si>
  <si>
    <t>m</t>
  </si>
  <si>
    <t>ks</t>
  </si>
  <si>
    <t>soub</t>
  </si>
  <si>
    <t>stavební část</t>
  </si>
  <si>
    <t>zdravotní instalace</t>
  </si>
  <si>
    <t>P.č.</t>
  </si>
  <si>
    <t>Číslo položky</t>
  </si>
  <si>
    <t>Název položky</t>
  </si>
  <si>
    <t>MJ</t>
  </si>
  <si>
    <t>množství</t>
  </si>
  <si>
    <t>cena / MJ</t>
  </si>
  <si>
    <t>Díl:</t>
  </si>
  <si>
    <t>kus</t>
  </si>
  <si>
    <t>t</t>
  </si>
  <si>
    <t>m2</t>
  </si>
  <si>
    <t>#TypZaznamu#</t>
  </si>
  <si>
    <t>S:</t>
  </si>
  <si>
    <t>STA</t>
  </si>
  <si>
    <t>OBJ</t>
  </si>
  <si>
    <t>ROZ</t>
  </si>
  <si>
    <t>C:</t>
  </si>
  <si>
    <t>CAS_STR</t>
  </si>
  <si>
    <t>Celkem</t>
  </si>
  <si>
    <t>Dodávka</t>
  </si>
  <si>
    <t>Dodávka celk.</t>
  </si>
  <si>
    <t>Montáž</t>
  </si>
  <si>
    <t>Montáž celk.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</si>
  <si>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</si>
  <si>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</si>
  <si>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</si>
  <si>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</si>
  <si>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</si>
  <si>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</si>
  <si>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</si>
  <si>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</si>
  <si>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</si>
  <si>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DIL</t>
  </si>
  <si>
    <t>POL1_0</t>
  </si>
  <si>
    <t>M24</t>
  </si>
  <si>
    <t>Montáže vzduchotechnických zař</t>
  </si>
  <si>
    <t/>
  </si>
  <si>
    <t>SUM</t>
  </si>
  <si>
    <t>Poznámky uchazeče k zadání</t>
  </si>
  <si>
    <t>POPUZIV</t>
  </si>
  <si>
    <t>END</t>
  </si>
  <si>
    <t>odvětrání</t>
  </si>
  <si>
    <t>721176115R00</t>
  </si>
  <si>
    <t>Potrubí plastové D110mm vč. tvarovek a držáků do, stropu</t>
  </si>
  <si>
    <t>721176117R00</t>
  </si>
  <si>
    <t>Potrubí plastové D125mm vč. tvarovek a držáků do, stropu</t>
  </si>
  <si>
    <t>722182008R00</t>
  </si>
  <si>
    <t>Izolace potrubí přímé, DN 110 mm, samolepicí spoj</t>
  </si>
  <si>
    <t>Izolace potrubí přímé, DN 125 mm, samolepicí spoj</t>
  </si>
  <si>
    <t>728611113R00</t>
  </si>
  <si>
    <t>Ventilátor s mřížkou do potrubí, pr.100mm</t>
  </si>
  <si>
    <t>Zpětná klapka do potrubí pr.100mm</t>
  </si>
  <si>
    <t>728314812R00</t>
  </si>
  <si>
    <t>Protidešťové žaluzie na fasádu 200x200mm</t>
  </si>
  <si>
    <t>ČESKOKRUMLOVSKÝ ROZVOJOVÝ FOND, spol. s r.o.</t>
  </si>
  <si>
    <t>42396182</t>
  </si>
  <si>
    <t>Masná 131</t>
  </si>
  <si>
    <t>CZ42396182</t>
  </si>
  <si>
    <t>38101</t>
  </si>
  <si>
    <t>Český Krumlov - Vnitřní Město</t>
  </si>
  <si>
    <t>3</t>
  </si>
  <si>
    <t>Svislé a kompletní konstrukce</t>
  </si>
  <si>
    <t>342255024RT1</t>
  </si>
  <si>
    <t>Příčky z desek Ytong tl. 100 mm, desky Klasik, 599 x 249 x 100 mm</t>
  </si>
  <si>
    <t>VV</t>
  </si>
  <si>
    <t>342255026R00</t>
  </si>
  <si>
    <t>Příčky z desek Ytong tl. 125 mm - zazdívky otvorů</t>
  </si>
  <si>
    <t>342948111R00</t>
  </si>
  <si>
    <t>Ukotvení příček k cihelné konstrukci kotvami na hmoždinky</t>
  </si>
  <si>
    <t>61</t>
  </si>
  <si>
    <t>Upravy povrchů vnitřní</t>
  </si>
  <si>
    <t>612456123R00</t>
  </si>
  <si>
    <t>Potažení stěn z dílců jemnou MC s přísadou</t>
  </si>
  <si>
    <t>612471411RT2</t>
  </si>
  <si>
    <t>Úprava vnitřních stěn aktivovaným štukem, s použitím suché maltové směsi</t>
  </si>
  <si>
    <t>63</t>
  </si>
  <si>
    <t>Podlahy a podlahové konstrukce</t>
  </si>
  <si>
    <t>632411901R00</t>
  </si>
  <si>
    <t>Nátěr nesavých podkladů, adhézní můstek na keramickou dlažbu</t>
  </si>
  <si>
    <t>632411140R00</t>
  </si>
  <si>
    <t>Potěr ze SMS Cemix, ruční zpracování, vyrovnání podlkladu do 50 mm</t>
  </si>
  <si>
    <t>64</t>
  </si>
  <si>
    <t>Výplně otvorů</t>
  </si>
  <si>
    <t>96</t>
  </si>
  <si>
    <t>Bourání konstrukcí</t>
  </si>
  <si>
    <t>m3</t>
  </si>
  <si>
    <t>968072455R00</t>
  </si>
  <si>
    <t>Vybourání kovových dveřních zárubní pl. do 2 m2</t>
  </si>
  <si>
    <t>979100011RA0</t>
  </si>
  <si>
    <t>Odvoz suti a vyb.hmot do 10 km, vnitrost. 15 m</t>
  </si>
  <si>
    <t>POL2_0</t>
  </si>
  <si>
    <t>979990107s01</t>
  </si>
  <si>
    <t>Poplatek za uložení suti - betony</t>
  </si>
  <si>
    <t>979990107s02</t>
  </si>
  <si>
    <t>711</t>
  </si>
  <si>
    <t>Izolace proti vodě</t>
  </si>
  <si>
    <t>711212005R00</t>
  </si>
  <si>
    <t>Hydroizolační povlak - stěrka včetně penetrace</t>
  </si>
  <si>
    <t>711212601R00</t>
  </si>
  <si>
    <t>Utěsnění detailů při stěrkových hydroizolacích, těsnicí pás do spoje podlaha - stěna</t>
  </si>
  <si>
    <t>711212611R00</t>
  </si>
  <si>
    <t>Utěsnění detailů při stěrkových hydroizolacích, těsnicí pás do svislých koutů</t>
  </si>
  <si>
    <t>711212621R00</t>
  </si>
  <si>
    <t xml:space="preserve">Utěsnění detailů při stěrkových hydroizolacích, těsnění prostupů těsnicí manžetou </t>
  </si>
  <si>
    <t>720</t>
  </si>
  <si>
    <t>Zdravotechnická instalace</t>
  </si>
  <si>
    <t>72000</t>
  </si>
  <si>
    <t>Samostatný rozpočet ZI - zednické výpomoce</t>
  </si>
  <si>
    <t>766</t>
  </si>
  <si>
    <t>Konstrukce truhlářské</t>
  </si>
  <si>
    <t>766661112R00</t>
  </si>
  <si>
    <t>Montáž dveří do zárubně,otevíravých 1kř.do 0,8 m</t>
  </si>
  <si>
    <t>766669921R00</t>
  </si>
  <si>
    <t>Oprava dřevěných dveří - výměna zámku na vložkový</t>
  </si>
  <si>
    <t>Oprava dřevěných dveří - výměna zámku na WC kličku</t>
  </si>
  <si>
    <t>766670021R00</t>
  </si>
  <si>
    <t>Montáž kliky a štítku</t>
  </si>
  <si>
    <t>766695212R00</t>
  </si>
  <si>
    <t>Montáž prahů dveří jednokřídlových š. do 10 cm</t>
  </si>
  <si>
    <t>54914591R</t>
  </si>
  <si>
    <t>Kliky se štítem dveřní obyč.klíč</t>
  </si>
  <si>
    <t>POL3_0</t>
  </si>
  <si>
    <t>54914594R</t>
  </si>
  <si>
    <t>Kliky se štítem dveřní FAB</t>
  </si>
  <si>
    <t>54914582R</t>
  </si>
  <si>
    <t>Kliky se štítem WC klička</t>
  </si>
  <si>
    <t>54926043R</t>
  </si>
  <si>
    <t xml:space="preserve">Zámek stavební vložkový </t>
  </si>
  <si>
    <t>Zámek stavební pro WC kličku</t>
  </si>
  <si>
    <t>54964011R</t>
  </si>
  <si>
    <t>Vložka cylindrická oboustranná bezpečnostní FAB</t>
  </si>
  <si>
    <t>Dveře vnitřní 60/197, DTvýplň</t>
  </si>
  <si>
    <t>61187376R</t>
  </si>
  <si>
    <t>Prah bukový dl. 700 mm, š. 100 mm, tl. 20 mm</t>
  </si>
  <si>
    <t>771</t>
  </si>
  <si>
    <t>Podlahy z dlaždic a obklady</t>
  </si>
  <si>
    <t>771575109R00</t>
  </si>
  <si>
    <t>Montáž keramické dlažby, hladké, na tmel, 300 x 300 m</t>
  </si>
  <si>
    <t>Dlaždice keramická</t>
  </si>
  <si>
    <t>prořez:0,03</t>
  </si>
  <si>
    <t>Dlaždice keramická protiskluzová</t>
  </si>
  <si>
    <t>781</t>
  </si>
  <si>
    <t>Obklady keramické</t>
  </si>
  <si>
    <t>781475115R00</t>
  </si>
  <si>
    <t>Obklad vnitřní stěn keramický, do tmele, 25x25 cm</t>
  </si>
  <si>
    <t>59781345R</t>
  </si>
  <si>
    <t>Obkládačka keramická</t>
  </si>
  <si>
    <t>711212101R00</t>
  </si>
  <si>
    <t>Nátěr nesavých podkladů adhezní nůstek</t>
  </si>
  <si>
    <t>784</t>
  </si>
  <si>
    <t>Malby</t>
  </si>
  <si>
    <t>784402801R00</t>
  </si>
  <si>
    <t>Odstranění malby oškrábáním v místnosti H do 3,8 m</t>
  </si>
  <si>
    <t>784195412R00</t>
  </si>
  <si>
    <t>Malba Primalex Polar, bílá, bez penetrace, 2 x</t>
  </si>
  <si>
    <t>stropy:</t>
  </si>
  <si>
    <t>stěny:</t>
  </si>
  <si>
    <t>m. 01:(1,6 +1,45)*2*1,9</t>
  </si>
  <si>
    <t>784191301R00</t>
  </si>
  <si>
    <t>Penetrace podkladu protiplísňová Primalex 1x</t>
  </si>
  <si>
    <t>M21</t>
  </si>
  <si>
    <t>Elektromontáže</t>
  </si>
  <si>
    <t>M2100</t>
  </si>
  <si>
    <t>Samostatný rozpočet NN - zednické výpomoce</t>
  </si>
  <si>
    <t>M2400</t>
  </si>
  <si>
    <t>Rozpočet VZT - zednické výpomoce</t>
  </si>
  <si>
    <t>VN</t>
  </si>
  <si>
    <t>Vedlejší náklady</t>
  </si>
  <si>
    <t>005122010R</t>
  </si>
  <si>
    <t xml:space="preserve">Provoz objednatele </t>
  </si>
  <si>
    <t>Soubor</t>
  </si>
  <si>
    <t>005241010R</t>
  </si>
  <si>
    <t>Dokumentace skutečného provedení , vč. dokladů ke kolaudaci</t>
  </si>
  <si>
    <t>005261030R</t>
  </si>
  <si>
    <t>Ostatní vedlejší náklady</t>
  </si>
  <si>
    <t xml:space="preserve">Výkaz rozpočtů řemesel obsahuje pouze hlavní materiál. </t>
  </si>
  <si>
    <t>Podružný materiál (tvarovky, fitinky apod) bude zahrnut do jednotkových cen</t>
  </si>
  <si>
    <t>1</t>
  </si>
  <si>
    <t>Zemní práce</t>
  </si>
  <si>
    <t>139711101R00</t>
  </si>
  <si>
    <t>Vykopávka v uzavřených prostorách v hor.1-4</t>
  </si>
  <si>
    <t>162201203R00</t>
  </si>
  <si>
    <t>Vodorovné přemíst.výkopku, kolečko hor.1-4, do 10m</t>
  </si>
  <si>
    <t>162201210R00</t>
  </si>
  <si>
    <t>Příplatek za dalš.10 m, kolečko, výkop. z hor.1- 4</t>
  </si>
  <si>
    <t>162701105R00</t>
  </si>
  <si>
    <t>Vodorovné přemístění výkopku z hor.1-4 do 10000 m</t>
  </si>
  <si>
    <t>162701109R00</t>
  </si>
  <si>
    <t>Příplatek k vod. přemístění hor.1-4 za další 1 km</t>
  </si>
  <si>
    <t>175101101RT2</t>
  </si>
  <si>
    <t>Obsyp potrubí bez prohození sypaniny, s dodáním štěrkopísku frakce 0 - 8 mm</t>
  </si>
  <si>
    <t>199000002R00</t>
  </si>
  <si>
    <t>Poplatek za skládku horniny 1- 4, č. dle katal. odpadů 17 05 04</t>
  </si>
  <si>
    <t>příčka m.04:(0,85+0,3)*3,4</t>
  </si>
  <si>
    <t>příčka m.13:(2,1+1,25)*3,4 -0,6*2,0*2</t>
  </si>
  <si>
    <t>zazdění otvorů dveří:0,7*2,1*2 +0,9*2,1</t>
  </si>
  <si>
    <t>612421231R00</t>
  </si>
  <si>
    <t>Oprava vápen.omítek stěn do 10 % pl. - štukových</t>
  </si>
  <si>
    <t>na pórobetonovém zdivu:</t>
  </si>
  <si>
    <t>631311131R00</t>
  </si>
  <si>
    <t>Doplnění mazanin betonem do 1 m2, nad tl. 8 cm</t>
  </si>
  <si>
    <t>631319183R00</t>
  </si>
  <si>
    <t>Příplatek za sklon mazaniny  tl. 8 - 12 cm</t>
  </si>
  <si>
    <t>642942111RT2</t>
  </si>
  <si>
    <t>Osazení zárubní dveřních ocelových, pl. do 2,5 m2, včetně dodávky zárubně 600 x 1970 x 100 mm</t>
  </si>
  <si>
    <t>642944121RT2</t>
  </si>
  <si>
    <t>Osazení ocelových zárubní dodatečně do 2,5 m2, včetně dodávky zárubně 600 x 1970 x 100 mm</t>
  </si>
  <si>
    <t>95</t>
  </si>
  <si>
    <t>Dokončovací kce na pozem.stav.</t>
  </si>
  <si>
    <t>952901111R00</t>
  </si>
  <si>
    <t>Vyčištění budov o výšce podlaží do 4 m</t>
  </si>
  <si>
    <t>919735122R00</t>
  </si>
  <si>
    <t>Řezání stávajícího betonového krytu tl. 5 - 10 cm</t>
  </si>
  <si>
    <t>965042121R00</t>
  </si>
  <si>
    <t>Bourání mazanin betonových tl. 10 cm, pl. 1 m2</t>
  </si>
  <si>
    <t>965049111R00</t>
  </si>
  <si>
    <t>Příplatek, bourání mazanin se svař. síťí tl. 10 cm</t>
  </si>
  <si>
    <t>965081712R00</t>
  </si>
  <si>
    <t>Bourání dlažeb keramických tl.10 mm, pl. do 1 m2</t>
  </si>
  <si>
    <t>967031132R00</t>
  </si>
  <si>
    <t>Přisekání rovných ostění cihelných na MVC</t>
  </si>
  <si>
    <t>m.006 pro osazení nových zárubní:0,15*2,0*4</t>
  </si>
  <si>
    <t>výměna zárubní:0,15*2,0*4</t>
  </si>
  <si>
    <t>99</t>
  </si>
  <si>
    <t>Staveništní přesun hmot</t>
  </si>
  <si>
    <t>979081121R00</t>
  </si>
  <si>
    <t>Příplatek k odvozu za každý další 1 km</t>
  </si>
  <si>
    <t>979990107s05</t>
  </si>
  <si>
    <t>Poplatek za uložení suti - asfaltové pásy</t>
  </si>
  <si>
    <t>979990107s06</t>
  </si>
  <si>
    <t>Poplatek za uložení lehkých izolačních materiálů -, polystyren</t>
  </si>
  <si>
    <t>999281105R00</t>
  </si>
  <si>
    <t>Přesun hmot pro opravy a údržbu do výšky 6 m</t>
  </si>
  <si>
    <t>711140102R00</t>
  </si>
  <si>
    <t>Odstranění izolace proti vlhkosti na ploše vodorovné, asfaltové pásy přitavením, 2 vrstvy</t>
  </si>
  <si>
    <t>711111001RZ1</t>
  </si>
  <si>
    <t xml:space="preserve">Provedení izolace proti vlhkosti na ploše vodorovné, 1x asfaltovým penetračním nátěrem, včetně dodávky asfaltového penetračního laku </t>
  </si>
  <si>
    <t>711141559RY2</t>
  </si>
  <si>
    <t>Provedení izolace proti vlhkosti na ploše vodorovné, asfaltovými pásy přitavením, 1 vrstva - včetně dod. Glastek 40 special mineral</t>
  </si>
  <si>
    <t>m. 05:1,25*0,85 +(1,25 +0,85)*2*2,1 -0,6*2,0</t>
  </si>
  <si>
    <t>m. 15:2,1*1,3 +(0,9+1,25+0,9)*2,1</t>
  </si>
  <si>
    <t>m. 05:(1,25 +0,85)*2</t>
  </si>
  <si>
    <t>m. 15:0,9+1,25+0,9</t>
  </si>
  <si>
    <t>m. 05:2,1*3</t>
  </si>
  <si>
    <t>m. 15:2,1*4</t>
  </si>
  <si>
    <t>713</t>
  </si>
  <si>
    <t>Izolace tepelné</t>
  </si>
  <si>
    <t>713102111R00</t>
  </si>
  <si>
    <t>Odstranění tepelné izolace podlah, volně uložené, z desek EPS, tl. do 100 mm</t>
  </si>
  <si>
    <t>713121111RV5</t>
  </si>
  <si>
    <t>Montáž tepelné nebo kročejové izolace podlah na sucho, jednovrstvé, včetně dodávky polystyren tl. 100 mm</t>
  </si>
  <si>
    <t>Vodorovný rozvod potrubí bude pod stropem viditelně</t>
  </si>
  <si>
    <t>POP</t>
  </si>
  <si>
    <t>Cena obsahuje náklady na prostupy potrubí stěnami, svislé rýhy pro potrubí jejich zpětné začištění.</t>
  </si>
  <si>
    <t>Vybourání rýhy v podkladní mazanině pro ležatou kanalizaci je vyčíslen v jiných položkách tohoto rozpočtu.</t>
  </si>
  <si>
    <t>725</t>
  </si>
  <si>
    <t>Zařizovací předměty</t>
  </si>
  <si>
    <t>soubor</t>
  </si>
  <si>
    <t>766664915R00</t>
  </si>
  <si>
    <t>Seříznutí dveřních křídel  kompletizovaných</t>
  </si>
  <si>
    <t>61160110s01</t>
  </si>
  <si>
    <t>61160110s02</t>
  </si>
  <si>
    <t>Dveře vnitřní 80/197, DTvýplň</t>
  </si>
  <si>
    <t>m.01 - m.05:2,3+3,2+1,0+1,3</t>
  </si>
  <si>
    <t>m.06 - m.07:3,4+1,2</t>
  </si>
  <si>
    <t>m.08:0,9</t>
  </si>
  <si>
    <t>m.09:13,8</t>
  </si>
  <si>
    <t>m.13 - m.15:1,3+1,3+2,6</t>
  </si>
  <si>
    <t>771475014R00</t>
  </si>
  <si>
    <t>Obklad soklíků keram.rovných, tmel,výška 10 cm</t>
  </si>
  <si>
    <t>včetně dodání lepidla a včetně vyplnění spáry s dlažbou silikonem</t>
  </si>
  <si>
    <t>m.09:(5,5+2,5)*2-0,6*2</t>
  </si>
  <si>
    <t>m.01 - m.05:2,3+3,2+1,0+1,3+1,0</t>
  </si>
  <si>
    <t>m.10 - m.12:13,4+0,9+0,9</t>
  </si>
  <si>
    <t>597623142s01</t>
  </si>
  <si>
    <t>597623142s02</t>
  </si>
  <si>
    <t>m.05:1,0 +1,05*0,6</t>
  </si>
  <si>
    <t>m.15:2,6</t>
  </si>
  <si>
    <t>ztratné:0,06</t>
  </si>
  <si>
    <t>597623142s03</t>
  </si>
  <si>
    <t>Soklík keramický dl.30cm</t>
  </si>
  <si>
    <t>m. 03:(1,25 +0,8)*2*1,5 -0,6*1,5</t>
  </si>
  <si>
    <t>m. 08:(0,9 +0,9)*2*1,5 -0,6*1,5</t>
  </si>
  <si>
    <t>m. 11:(0,9 +0,9)*2*1,5 -0,6*1,5</t>
  </si>
  <si>
    <t>m. 12:(0,9 +0,9)*2*2,1 -0,6*2,0</t>
  </si>
  <si>
    <t>včetně dodávky lepidla a vyplnění ložných spar a koutů silikonem</t>
  </si>
  <si>
    <t>m. 07:(1,1 +1,1)*2*1,5 -0,6*1,5</t>
  </si>
  <si>
    <t>m. 14:(1,0 +1,25)*2*1,5 -0,6*1,5</t>
  </si>
  <si>
    <t>783</t>
  </si>
  <si>
    <t>Nátěry</t>
  </si>
  <si>
    <t>783801812R00</t>
  </si>
  <si>
    <t>Odstranění nátěrů z omítek stěn, oškrabáním</t>
  </si>
  <si>
    <t>odstraněné omyvatelného nátěru:</t>
  </si>
  <si>
    <t>m.003:(1,2 +2,1+1,2 +0,65+0,4)*1,5 -0,6*1,5*2</t>
  </si>
  <si>
    <t>m.005:(1,1+1,1)*2*1,5 -0,6*1,5</t>
  </si>
  <si>
    <t>m. 02:(1,8 +1,75)*2*1,9</t>
  </si>
  <si>
    <t>m. 03:(1,25 +0,8)*2*1,9</t>
  </si>
  <si>
    <t>m. 04:(1,05+1,45)*2*1,9</t>
  </si>
  <si>
    <t>m. 05:(0,15+0,65+0,85+1,25+1,0)*1,3</t>
  </si>
  <si>
    <t>m. 06:(1,9 +2,1)*2*1,9</t>
  </si>
  <si>
    <t>m. 07:(1,1 +1,1)*2*1,9</t>
  </si>
  <si>
    <t>m. 08:(0,9 +0,9)*2*1,9</t>
  </si>
  <si>
    <t>m. 10:(3 +5,45)*2*1,9</t>
  </si>
  <si>
    <t>m. 11:(0,9 +0,9)*2*0,6</t>
  </si>
  <si>
    <t>m. 13:(1,0 +1,25)*2*1,9</t>
  </si>
  <si>
    <t>m. 14:(1,0 +1,25)*2*1,9</t>
  </si>
  <si>
    <t>m. 15:(2,1 +1,3)*2*1,9</t>
  </si>
  <si>
    <t>prostupy potrubí stěnami a jejich zpětné začištění</t>
  </si>
  <si>
    <t>3ks prostupu obvodovou zdí a zpětné začištění</t>
  </si>
  <si>
    <t>Stavební úpravy šaten Chvalšinská 242 - ZTI</t>
  </si>
  <si>
    <t>721</t>
  </si>
  <si>
    <t>Vnitřní kanalizace</t>
  </si>
  <si>
    <t>721176102R00</t>
  </si>
  <si>
    <t>Potrubí HT připojovací, D 40 x 1,8 mm</t>
  </si>
  <si>
    <t>721176104R00</t>
  </si>
  <si>
    <t>Potrubí HT připojovací, D 75 x 1,9 mm</t>
  </si>
  <si>
    <t>721176105R00</t>
  </si>
  <si>
    <t>Potrubí HT připojovací, D 110 x 2,7 mm</t>
  </si>
  <si>
    <t>721176125R00</t>
  </si>
  <si>
    <t>Potrubí HT svodné (ležaté) v zemi, D 110 x 2,7 mm</t>
  </si>
  <si>
    <t>721213011R00</t>
  </si>
  <si>
    <t>Montáž sprchového odtokového žlabu, bez zálivky betonem</t>
  </si>
  <si>
    <t>721170909R00</t>
  </si>
  <si>
    <t>Napojení na stávající potrubí</t>
  </si>
  <si>
    <t>722</t>
  </si>
  <si>
    <t>Vnitřní vodovod</t>
  </si>
  <si>
    <t>722172612R00</t>
  </si>
  <si>
    <t>Potrubí plastové PP-R Instaplast, bez zednických výpomocí, D 25 x 3,5 mm, PN 16</t>
  </si>
  <si>
    <t>722262211R00</t>
  </si>
  <si>
    <t>Vodoměr do 30 °C, závitový G 3/4 MN-QN 2,5XN.EBH</t>
  </si>
  <si>
    <t>722181212RT8</t>
  </si>
  <si>
    <t>Izolace návleková MIRELON PRO tl. stěny 9 mm, vnitřní průměr 25 mm</t>
  </si>
  <si>
    <t>722181214RT8</t>
  </si>
  <si>
    <t>Izolace návleková MIRELON PRO tl. stěny 20 mm, vnitřní průměr 25 mm</t>
  </si>
  <si>
    <t>722236124R00</t>
  </si>
  <si>
    <t>Kohout vodovodní kulový, vnitřní-vnitřní závit, PN 63, HERZ, DN 25 mm</t>
  </si>
  <si>
    <t>722172963R00</t>
  </si>
  <si>
    <t>722280106R00</t>
  </si>
  <si>
    <t>Tlaková zkouška vodovodního potrubí DN 32 mm</t>
  </si>
  <si>
    <t>725013161R00</t>
  </si>
  <si>
    <t>Klozet kombi, nádrž s armaturou, sedátko</t>
  </si>
  <si>
    <t>725017331R00</t>
  </si>
  <si>
    <t>Umývátko na šrouby 400 x 300 mm, bílé , sifon</t>
  </si>
  <si>
    <t>725019101R00</t>
  </si>
  <si>
    <t>Výlevka stojící s kovovou mřížkou</t>
  </si>
  <si>
    <t>725825111R00</t>
  </si>
  <si>
    <t>Baterie umyvadlová nástěnná ruční</t>
  </si>
  <si>
    <t>725017134R00</t>
  </si>
  <si>
    <t>Umyvadlo na šrouby 600 x 450 mm, bílé, sifon</t>
  </si>
  <si>
    <t>725845811R00</t>
  </si>
  <si>
    <t>Baterie termostatická sprchová nástěnná, včetně sprchové hlavice</t>
  </si>
  <si>
    <t>725016103R00</t>
  </si>
  <si>
    <t>Pisoár s oplachovovacím ventilem, bílý</t>
  </si>
  <si>
    <t>998725101R00</t>
  </si>
  <si>
    <t>Přesun hmot pro zdravotní instalaci, výšky do 6 m</t>
  </si>
  <si>
    <t>Úprava šaten Chvalšinská</t>
  </si>
  <si>
    <t>Chvalšinská 242 Český Krumlov</t>
  </si>
  <si>
    <t>Stavební úpravy šaten Chvalšinská 242 - stavební rozpočet</t>
  </si>
  <si>
    <t>Stavební úpravy šaten Chvalšinská 242 - odvětrání</t>
  </si>
  <si>
    <t>Direktivní cena 350Kč/m2</t>
  </si>
  <si>
    <t>Direktivní cena 500Kč/m2</t>
  </si>
  <si>
    <t>Direktivní cena 70Kč/ks</t>
  </si>
  <si>
    <t>direktivní cena 250Kč/m2</t>
  </si>
  <si>
    <t>ležatá kanalizace:8,0*0,3*0,4</t>
  </si>
  <si>
    <t>do 15km:0,96*5</t>
  </si>
  <si>
    <t>zazdění nadpraží nových otvorů:0,8*0,25 *3</t>
  </si>
  <si>
    <t>vyspravení po omyvatelném nátěru:</t>
  </si>
  <si>
    <t>m.06:(1,2-0,6 +2,1-0,6 +1,2 +0,65+0,4)*1,5</t>
  </si>
  <si>
    <t>m.10:(3,0 +1,0 +2,0-0,6+0,4*2)*1,5</t>
  </si>
  <si>
    <t>na vybouraných obkladech:</t>
  </si>
  <si>
    <t>m.01:(0,9+1,6-0,6 +1,45+0,2)*1,5</t>
  </si>
  <si>
    <t>m.02:(1,6+0,2+1,0)*1,5</t>
  </si>
  <si>
    <t>m.04:(0,5 +1,05-0,6 +1,45-0,6 +1,2)*1,5</t>
  </si>
  <si>
    <t>m.08:(1,0+1,0)*2*0,6</t>
  </si>
  <si>
    <t>m.10:1,0*1,5 +(0,15+0,4+0,4+0,15)*2,1</t>
  </si>
  <si>
    <t>m.11:(1,0+1,0)*2*0,6</t>
  </si>
  <si>
    <t>612409991RT2</t>
  </si>
  <si>
    <t>Začištění omítek kolem keramických obkladů, s použitím suché maltové směsi</t>
  </si>
  <si>
    <t>m. 01:0,5+0,6 +1,5*2</t>
  </si>
  <si>
    <t>m. 02:0,4+1,75+0,3 +1,5*2</t>
  </si>
  <si>
    <t>m. 03:(1,25 +0,8)*2 -0,6</t>
  </si>
  <si>
    <t>m. 05:0,15+0,65+0,85+1,25+1,0 +2,1*2</t>
  </si>
  <si>
    <t>m. 06:0,4+0,5+0,45+0,85+0,45 +1,5*2</t>
  </si>
  <si>
    <t>m. 07:(1,1 +1,1)*2 -0,6</t>
  </si>
  <si>
    <t>m. 08:(0,9 +0,9)*2 -0,6</t>
  </si>
  <si>
    <t>m. 11:(0,9 +0,9)*2 -0,6</t>
  </si>
  <si>
    <t>m. 13:0,4 +0,5 +1,5*2</t>
  </si>
  <si>
    <t>m. 14:(1,0 +1,25)*2 -0,6</t>
  </si>
  <si>
    <t>m. 15:0,5 +1,0+1,3+0,7 +2,1*2</t>
  </si>
  <si>
    <t>ležatá kanalizace - podkladní mazanina:8,0*0,3*0,15</t>
  </si>
  <si>
    <t>ležatá kanalizace - podlaha:8,0*0,5*0,1</t>
  </si>
  <si>
    <t>m.11:0,9</t>
  </si>
  <si>
    <t>ležatá kanalizace - dlažba:8*2</t>
  </si>
  <si>
    <t>ležatá kanalizace - podkladní mazanina:8*2</t>
  </si>
  <si>
    <t>podlaha v místech dveří:0,6*2*5</t>
  </si>
  <si>
    <t>pro ležatou kanalizaci - podlaha:8,0*0,5*0,1</t>
  </si>
  <si>
    <t>pro ležatou kanalizaci - podkladní mazanina:8,0*0,3*0,15</t>
  </si>
  <si>
    <t>pro nové zárubně:0,05*0,05 *0,6*5</t>
  </si>
  <si>
    <t>pro ležatou kanalizaci:8,0*0,5</t>
  </si>
  <si>
    <t>m.006 pro osazení zárubní:0,15*2,0*4</t>
  </si>
  <si>
    <t>0,8*2,0</t>
  </si>
  <si>
    <t>do 15km:3,2*5</t>
  </si>
  <si>
    <t>Poplatek za uložení suti - směs cihel a omítky</t>
  </si>
  <si>
    <t>pro ležatou kanalizaci:8,0*0,3</t>
  </si>
  <si>
    <t>po provedení ležaté kanalizace:8,0*0,3</t>
  </si>
  <si>
    <t>po provedení ležaté kanalizace:8,0*0,5</t>
  </si>
  <si>
    <t>m.01:0,2+1,45 +1,25-0,6 +0,1</t>
  </si>
  <si>
    <t>m.02:1,4 +1,75-0,6 +0,8</t>
  </si>
  <si>
    <t>m.04:(1,25+1,45)*2 -0,6</t>
  </si>
  <si>
    <t>m.06:1,5-0,6 +2,1+1,1-0,6 +0,6</t>
  </si>
  <si>
    <t>m.13, m.15:1,0 +2,65-0,6 +1,5</t>
  </si>
  <si>
    <t>ztratné:0,02</t>
  </si>
  <si>
    <t>m. 01:(0,5+0,6)*1,5</t>
  </si>
  <si>
    <t>m. 02:(0,4+1,75+0,3)*1,5</t>
  </si>
  <si>
    <t>m. 06:(0,4+0,5)*1,5</t>
  </si>
  <si>
    <t>m. 05:(0,15+0,65+0,85+1,25+1,0)*2,1</t>
  </si>
  <si>
    <t>m. 06:(0,4+0,5 +0,45+0,85+0,45)*1,5</t>
  </si>
  <si>
    <t>m. 13:(0,4 +0,5)*1,5</t>
  </si>
  <si>
    <t>m. 15:0,5*1,5 +(1,0+1,3+0,7)*2,1</t>
  </si>
  <si>
    <t>m.006:(3,0 +3,0+2,0-0,6+0,4*2)*1,5</t>
  </si>
  <si>
    <t>783824120R00</t>
  </si>
  <si>
    <t>Nátěr syntetický omítek stěn 1x + 2x email</t>
  </si>
  <si>
    <t>omyvatelný nátěr stěn:</t>
  </si>
  <si>
    <t>m.01:(0,2+1,45 +1,25 +0,9)*1,5 -0,6*1,5*2</t>
  </si>
  <si>
    <t>m.02:(1,4 +1,75 +1,4)*1,5 -0,6*1,5</t>
  </si>
  <si>
    <t>m.04:(1,25+1,45)*2*1,5 -0,6*1,5</t>
  </si>
  <si>
    <t>m.06:(1,5 +2,1+1,1 +0,6)*1,5 -0,6*1,5*2</t>
  </si>
  <si>
    <t>m.10:(2,0+0,4*2 +3,6 +2,2 +0,15+0,4+1,15)*1,5 -0,6*1,5</t>
  </si>
  <si>
    <t>m.13, m.15:(1,0+2,65+1,5)*1,5 -0,6*1,5</t>
  </si>
  <si>
    <t>m.09:(5,5+2,5)*2*1,9</t>
  </si>
  <si>
    <t>Všechny zařizovací předměty jsou standartního provedení v nízké cenové hladině</t>
  </si>
  <si>
    <t>nová sprcha m.12:(1,0+0,15+0,15)*2,1 +0,6*0,1</t>
  </si>
  <si>
    <t>ke starému zdivu:3,4*7</t>
  </si>
  <si>
    <t>příčka m.04:(0,85+0,3)*(3,4+1,9)</t>
  </si>
  <si>
    <t>příčka m.13:(2,1+1,25)*1,9*2</t>
  </si>
  <si>
    <t>nová sprcha m.12:1,0*1,9 +(0,15+0,15)*2,1</t>
  </si>
  <si>
    <t>zazdění otvorů:</t>
  </si>
  <si>
    <t>zazdění otvorů dveří:0,7*2*(2,1+0,6) +0,9*2,1*2</t>
  </si>
  <si>
    <t>zazdění nadpraží nových otvorů:0,8*0,25 *6</t>
  </si>
  <si>
    <t>na pórobetonovém zdivu:30,115</t>
  </si>
  <si>
    <t>m. 10:1,5+0,5 +0,6+1,5+1,0  +1,5*4</t>
  </si>
  <si>
    <t>m. 12:(0,9 +0,9)*4 -0,6*2</t>
  </si>
  <si>
    <t>pro sprchy:(1,0+0,9+0,9+0,9)*0,1</t>
  </si>
  <si>
    <t>sprchy:1,0+0,9+0,9+0,9</t>
  </si>
  <si>
    <t>ve sprchách:0,9+0,9+0,9+1,1</t>
  </si>
  <si>
    <t>m. 12:0,9*0,9*2 +(0,9 +0,9)*4*2,1 -0,6*2,0*2</t>
  </si>
  <si>
    <t>m. 12:(0,9 +0,9)*4</t>
  </si>
  <si>
    <t>m. 12:2,1*8</t>
  </si>
  <si>
    <t>m.10 - m.12:12,4</t>
  </si>
  <si>
    <t>m.10:2,0-0,6+0,4*2 +3,6 +2,2 +0,15+0,4*2+1,15</t>
  </si>
  <si>
    <t>m.10 - m.12:12,4+1,8+0,9</t>
  </si>
  <si>
    <t>48,4</t>
  </si>
  <si>
    <t>odpočet protiskluzové dlažby:-7,2</t>
  </si>
  <si>
    <t>m.12:0,9*2 +2,0*0,6</t>
  </si>
  <si>
    <t>44,1/0,3</t>
  </si>
  <si>
    <t>m. 10:(0,6+1,5)*1,5</t>
  </si>
  <si>
    <t>m. 10:(1,5+0,5 +0,6+1,5+1,0)*1,5</t>
  </si>
  <si>
    <t>m. 12:(0,9 +0,9)*4*2,1 -0,6*2,0*2</t>
  </si>
  <si>
    <t>72,06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</si>
</sst>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</font>
    <font>
      <sz val="10"/>
      <name val="Helv"/>
      <charset val="238"/>
    </font>
    <font>
      <sz val="8"/>
      <color indexed="12"/>
      <name val="Arial CE"/>
      <family val="2"/>
      <charset val="238"/>
    </font>
    <font>
      <sz val="8"/>
      <color indexed="14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5" fillId="0" borderId="0"/>
    <xf numFmtId="0" fontId="1" fillId="0" borderId="0"/>
  </cellStyleXfs>
  <cellXfs count="232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7" fillId="0" borderId="6" xfId="0" applyFont="1" applyBorder="1"/>
    <xf numFmtId="0" fontId="7" fillId="0" borderId="0" xfId="0" applyFont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2" xfId="0" applyFont="1" applyBorder="1" applyAlignment="1">
      <alignment horizontal="right"/>
    </xf>
    <xf numFmtId="0" fontId="7" fillId="0" borderId="6" xfId="0" applyFont="1" applyBorder="1" applyAlignment="1">
      <alignment vertical="top"/>
    </xf>
    <xf numFmtId="14" fontId="7" fillId="0" borderId="6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1" fontId="7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7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7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7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1" fontId="7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7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6" fillId="3" borderId="0" xfId="0" applyNumberFormat="1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" fontId="0" fillId="0" borderId="0" xfId="0" applyNumberFormat="1"/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0" fontId="0" fillId="3" borderId="7" xfId="0" applyFill="1" applyBorder="1"/>
    <xf numFmtId="0" fontId="4" fillId="0" borderId="0" xfId="0" applyFont="1"/>
    <xf numFmtId="0" fontId="11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49" fontId="3" fillId="0" borderId="26" xfId="0" applyNumberFormat="1" applyFont="1" applyBorder="1" applyAlignment="1">
      <alignment vertical="center"/>
    </xf>
    <xf numFmtId="0" fontId="11" fillId="3" borderId="18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indent="1"/>
    </xf>
    <xf numFmtId="0" fontId="1" fillId="3" borderId="1" xfId="0" applyFont="1" applyFill="1" applyBorder="1" applyAlignment="1">
      <alignment horizontal="left" vertical="center" indent="1"/>
    </xf>
    <xf numFmtId="0" fontId="0" fillId="0" borderId="9" xfId="0" applyBorder="1" applyAlignment="1">
      <alignment horizontal="left" vertical="top" indent="1"/>
    </xf>
    <xf numFmtId="0" fontId="0" fillId="0" borderId="6" xfId="0" applyBorder="1" applyAlignment="1">
      <alignment vertical="top"/>
    </xf>
    <xf numFmtId="0" fontId="5" fillId="0" borderId="18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2" fillId="0" borderId="0" xfId="0" applyFont="1" applyAlignment="1">
      <alignment vertical="top"/>
    </xf>
    <xf numFmtId="49" fontId="7" fillId="5" borderId="6" xfId="0" applyNumberFormat="1" applyFont="1" applyFill="1" applyBorder="1" applyAlignment="1" applyProtection="1">
      <alignment horizontal="right" vertical="center"/>
      <protection locked="0"/>
    </xf>
    <xf numFmtId="49" fontId="7" fillId="5" borderId="0" xfId="0" applyNumberFormat="1" applyFont="1" applyFill="1" applyAlignment="1" applyProtection="1">
      <alignment horizontal="left" vertical="center"/>
      <protection locked="0"/>
    </xf>
    <xf numFmtId="0" fontId="0" fillId="0" borderId="26" xfId="0" applyBorder="1" applyAlignment="1">
      <alignment wrapText="1"/>
    </xf>
    <xf numFmtId="49" fontId="1" fillId="3" borderId="13" xfId="0" applyNumberFormat="1" applyFont="1" applyFill="1" applyBorder="1" applyAlignment="1">
      <alignment horizontal="left" vertical="center"/>
    </xf>
    <xf numFmtId="49" fontId="1" fillId="0" borderId="16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5" fillId="3" borderId="13" xfId="0" applyNumberFormat="1" applyFont="1" applyFill="1" applyBorder="1" applyAlignment="1">
      <alignment horizontal="left" vertical="center"/>
    </xf>
    <xf numFmtId="0" fontId="3" fillId="4" borderId="32" xfId="0" applyFont="1" applyFill="1" applyBorder="1"/>
    <xf numFmtId="0" fontId="3" fillId="4" borderId="30" xfId="0" applyFont="1" applyFill="1" applyBorder="1"/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5" borderId="6" xfId="0" applyFont="1" applyFill="1" applyBorder="1" applyAlignment="1">
      <alignment vertical="top"/>
    </xf>
    <xf numFmtId="4" fontId="3" fillId="4" borderId="31" xfId="0" applyNumberFormat="1" applyFont="1" applyFill="1" applyBorder="1"/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/>
    </xf>
    <xf numFmtId="0" fontId="1" fillId="0" borderId="0" xfId="0" applyFont="1"/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49" fontId="5" fillId="0" borderId="6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49" fontId="0" fillId="0" borderId="30" xfId="0" applyNumberFormat="1" applyBorder="1" applyAlignment="1">
      <alignment vertical="center"/>
    </xf>
    <xf numFmtId="0" fontId="0" fillId="3" borderId="31" xfId="0" applyFill="1" applyBorder="1"/>
    <xf numFmtId="49" fontId="0" fillId="3" borderId="30" xfId="0" applyNumberFormat="1" applyFill="1" applyBorder="1"/>
    <xf numFmtId="0" fontId="0" fillId="3" borderId="30" xfId="0" applyFill="1" applyBorder="1"/>
    <xf numFmtId="0" fontId="0" fillId="3" borderId="33" xfId="0" applyFill="1" applyBorder="1"/>
    <xf numFmtId="0" fontId="0" fillId="3" borderId="28" xfId="0" applyFill="1" applyBorder="1"/>
    <xf numFmtId="49" fontId="0" fillId="3" borderId="28" xfId="0" applyNumberFormat="1" applyFill="1" applyBorder="1"/>
    <xf numFmtId="0" fontId="0" fillId="3" borderId="29" xfId="0" applyFill="1" applyBorder="1"/>
    <xf numFmtId="0" fontId="0" fillId="3" borderId="28" xfId="0" applyFill="1" applyBorder="1" applyAlignment="1">
      <alignment wrapText="1"/>
    </xf>
    <xf numFmtId="0" fontId="0" fillId="3" borderId="32" xfId="0" applyFill="1" applyBorder="1" applyAlignment="1">
      <alignment vertical="top"/>
    </xf>
    <xf numFmtId="49" fontId="0" fillId="3" borderId="32" xfId="0" applyNumberFormat="1" applyFill="1" applyBorder="1" applyAlignment="1">
      <alignment vertical="top"/>
    </xf>
    <xf numFmtId="49" fontId="0" fillId="3" borderId="31" xfId="0" applyNumberFormat="1" applyFill="1" applyBorder="1" applyAlignment="1">
      <alignment vertical="top"/>
    </xf>
    <xf numFmtId="0" fontId="0" fillId="3" borderId="33" xfId="0" applyFill="1" applyBorder="1" applyAlignment="1">
      <alignment vertical="top"/>
    </xf>
    <xf numFmtId="165" fontId="0" fillId="3" borderId="31" xfId="0" applyNumberFormat="1" applyFill="1" applyBorder="1" applyAlignment="1">
      <alignment vertical="top"/>
    </xf>
    <xf numFmtId="4" fontId="0" fillId="3" borderId="31" xfId="0" applyNumberFormat="1" applyFill="1" applyBorder="1" applyAlignment="1">
      <alignment vertical="top"/>
    </xf>
    <xf numFmtId="0" fontId="0" fillId="3" borderId="31" xfId="0" applyFill="1" applyBorder="1" applyAlignment="1">
      <alignment vertical="top"/>
    </xf>
    <xf numFmtId="0" fontId="12" fillId="0" borderId="26" xfId="0" applyFont="1" applyBorder="1" applyAlignment="1">
      <alignment vertical="top"/>
    </xf>
    <xf numFmtId="0" fontId="12" fillId="0" borderId="35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shrinkToFit="1"/>
    </xf>
    <xf numFmtId="165" fontId="12" fillId="0" borderId="35" xfId="0" applyNumberFormat="1" applyFont="1" applyBorder="1" applyAlignment="1">
      <alignment vertical="top" shrinkToFit="1"/>
    </xf>
    <xf numFmtId="4" fontId="12" fillId="7" borderId="35" xfId="0" applyNumberFormat="1" applyFont="1" applyFill="1" applyBorder="1" applyAlignment="1" applyProtection="1">
      <alignment vertical="top" shrinkToFit="1"/>
      <protection locked="0"/>
    </xf>
    <xf numFmtId="4" fontId="12" fillId="0" borderId="35" xfId="0" applyNumberFormat="1" applyFont="1" applyBorder="1" applyAlignment="1">
      <alignment vertical="top" shrinkToFit="1"/>
    </xf>
    <xf numFmtId="0" fontId="12" fillId="0" borderId="35" xfId="0" applyFont="1" applyBorder="1" applyAlignment="1">
      <alignment vertical="top" shrinkToFit="1"/>
    </xf>
    <xf numFmtId="0" fontId="12" fillId="0" borderId="26" xfId="0" applyFont="1" applyBorder="1" applyAlignment="1">
      <alignment vertical="top" shrinkToFit="1"/>
    </xf>
    <xf numFmtId="0" fontId="12" fillId="0" borderId="0" xfId="0" applyFont="1"/>
    <xf numFmtId="0" fontId="16" fillId="0" borderId="35" xfId="0" quotePrefix="1" applyFont="1" applyBorder="1" applyAlignment="1">
      <alignment horizontal="left" vertical="top" wrapText="1"/>
    </xf>
    <xf numFmtId="165" fontId="16" fillId="0" borderId="35" xfId="0" applyNumberFormat="1" applyFont="1" applyBorder="1" applyAlignment="1">
      <alignment vertical="top" wrapText="1" shrinkToFit="1"/>
    </xf>
    <xf numFmtId="0" fontId="0" fillId="3" borderId="10" xfId="0" applyFill="1" applyBorder="1" applyAlignment="1">
      <alignment vertical="top"/>
    </xf>
    <xf numFmtId="0" fontId="0" fillId="3" borderId="34" xfId="0" applyFill="1" applyBorder="1" applyAlignment="1">
      <alignment horizontal="left" vertical="top" wrapText="1"/>
    </xf>
    <xf numFmtId="0" fontId="0" fillId="3" borderId="37" xfId="0" applyFill="1" applyBorder="1" applyAlignment="1">
      <alignment vertical="top" shrinkToFit="1"/>
    </xf>
    <xf numFmtId="165" fontId="0" fillId="3" borderId="34" xfId="0" applyNumberFormat="1" applyFill="1" applyBorder="1" applyAlignment="1">
      <alignment vertical="top" shrinkToFit="1"/>
    </xf>
    <xf numFmtId="4" fontId="0" fillId="3" borderId="34" xfId="0" applyNumberFormat="1" applyFill="1" applyBorder="1" applyAlignment="1">
      <alignment vertical="top" shrinkToFit="1"/>
    </xf>
    <xf numFmtId="0" fontId="0" fillId="3" borderId="34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0" fontId="17" fillId="0" borderId="35" xfId="0" quotePrefix="1" applyFont="1" applyBorder="1" applyAlignment="1">
      <alignment horizontal="left" vertical="top" wrapText="1"/>
    </xf>
    <xf numFmtId="165" fontId="17" fillId="0" borderId="35" xfId="0" applyNumberFormat="1" applyFont="1" applyBorder="1" applyAlignment="1">
      <alignment vertical="top" wrapText="1" shrinkToFit="1"/>
    </xf>
    <xf numFmtId="0" fontId="12" fillId="0" borderId="10" xfId="0" applyFont="1" applyBorder="1" applyAlignment="1">
      <alignment vertical="top"/>
    </xf>
    <xf numFmtId="0" fontId="12" fillId="0" borderId="34" xfId="0" applyFont="1" applyBorder="1" applyAlignment="1">
      <alignment horizontal="left" vertical="top" wrapText="1"/>
    </xf>
    <xf numFmtId="0" fontId="12" fillId="0" borderId="37" xfId="0" applyFont="1" applyBorder="1" applyAlignment="1">
      <alignment vertical="top" shrinkToFit="1"/>
    </xf>
    <xf numFmtId="165" fontId="12" fillId="0" borderId="34" xfId="0" applyNumberFormat="1" applyFont="1" applyBorder="1" applyAlignment="1">
      <alignment vertical="top" shrinkToFit="1"/>
    </xf>
    <xf numFmtId="4" fontId="12" fillId="7" borderId="34" xfId="0" applyNumberFormat="1" applyFont="1" applyFill="1" applyBorder="1" applyAlignment="1" applyProtection="1">
      <alignment vertical="top" shrinkToFit="1"/>
      <protection locked="0"/>
    </xf>
    <xf numFmtId="4" fontId="12" fillId="0" borderId="34" xfId="0" applyNumberFormat="1" applyFont="1" applyBorder="1" applyAlignment="1">
      <alignment vertical="top" shrinkToFit="1"/>
    </xf>
    <xf numFmtId="0" fontId="12" fillId="0" borderId="34" xfId="0" applyFont="1" applyBorder="1" applyAlignment="1">
      <alignment vertical="top" shrinkToFit="1"/>
    </xf>
    <xf numFmtId="0" fontId="12" fillId="0" borderId="10" xfId="0" applyFont="1" applyBorder="1" applyAlignment="1">
      <alignment vertical="top" shrinkToFit="1"/>
    </xf>
    <xf numFmtId="49" fontId="0" fillId="0" borderId="0" xfId="0" applyNumberFormat="1" applyAlignment="1">
      <alignment horizontal="left" vertical="top" wrapText="1"/>
    </xf>
    <xf numFmtId="0" fontId="5" fillId="3" borderId="32" xfId="0" applyFont="1" applyFill="1" applyBorder="1" applyAlignment="1">
      <alignment vertical="top"/>
    </xf>
    <xf numFmtId="49" fontId="5" fillId="3" borderId="30" xfId="0" applyNumberFormat="1" applyFont="1" applyFill="1" applyBorder="1" applyAlignment="1">
      <alignment vertical="top"/>
    </xf>
    <xf numFmtId="49" fontId="5" fillId="3" borderId="30" xfId="0" applyNumberFormat="1" applyFont="1" applyFill="1" applyBorder="1" applyAlignment="1">
      <alignment horizontal="left" vertical="top" wrapText="1"/>
    </xf>
    <xf numFmtId="0" fontId="5" fillId="3" borderId="30" xfId="0" applyFont="1" applyFill="1" applyBorder="1" applyAlignment="1">
      <alignment vertical="top"/>
    </xf>
    <xf numFmtId="4" fontId="5" fillId="3" borderId="33" xfId="0" applyNumberFormat="1" applyFont="1" applyFill="1" applyBorder="1" applyAlignment="1">
      <alignment vertical="top"/>
    </xf>
    <xf numFmtId="49" fontId="0" fillId="0" borderId="0" xfId="0" applyNumberFormat="1"/>
    <xf numFmtId="49" fontId="0" fillId="0" borderId="0" xfId="0" applyNumberFormat="1" applyAlignment="1">
      <alignment horizontal="left" wrapText="1"/>
    </xf>
    <xf numFmtId="0" fontId="16" fillId="0" borderId="35" xfId="0" applyFont="1" applyBorder="1" applyAlignment="1">
      <alignment vertical="top" wrapText="1" shrinkToFit="1"/>
    </xf>
    <xf numFmtId="0" fontId="18" fillId="0" borderId="26" xfId="0" applyFont="1" applyBorder="1" applyAlignment="1">
      <alignment horizontal="left" vertical="top"/>
    </xf>
    <xf numFmtId="0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4" fontId="18" fillId="0" borderId="0" xfId="0" applyNumberFormat="1" applyFont="1" applyAlignment="1">
      <alignment vertical="top"/>
    </xf>
    <xf numFmtId="4" fontId="18" fillId="0" borderId="27" xfId="0" applyNumberFormat="1" applyFont="1" applyBorder="1" applyAlignment="1">
      <alignment vertical="top"/>
    </xf>
    <xf numFmtId="49" fontId="19" fillId="0" borderId="0" xfId="0" applyNumberFormat="1" applyFont="1" applyAlignment="1">
      <alignment wrapText="1"/>
    </xf>
    <xf numFmtId="0" fontId="17" fillId="0" borderId="35" xfId="0" applyFont="1" applyBorder="1" applyAlignment="1">
      <alignment vertical="top" wrapText="1" shrinkToFit="1"/>
    </xf>
    <xf numFmtId="165" fontId="12" fillId="0" borderId="26" xfId="0" applyNumberFormat="1" applyFont="1" applyBorder="1" applyAlignment="1">
      <alignment vertical="top" shrinkToFit="1"/>
    </xf>
    <xf numFmtId="4" fontId="12" fillId="0" borderId="27" xfId="0" applyNumberFormat="1" applyFont="1" applyBorder="1" applyAlignment="1">
      <alignment vertical="top" shrinkToFit="1"/>
    </xf>
    <xf numFmtId="4" fontId="12" fillId="0" borderId="0" xfId="0" applyNumberFormat="1" applyFont="1" applyAlignment="1">
      <alignment vertical="top" shrinkToFi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3" fillId="0" borderId="10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7" xfId="0" applyBorder="1" applyAlignment="1">
      <alignment vertical="center"/>
    </xf>
    <xf numFmtId="164" fontId="0" fillId="0" borderId="26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49" fontId="3" fillId="0" borderId="26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164" fontId="11" fillId="4" borderId="32" xfId="0" applyNumberFormat="1" applyFont="1" applyFill="1" applyBorder="1" applyAlignment="1">
      <alignment horizontal="right" vertical="center"/>
    </xf>
    <xf numFmtId="164" fontId="5" fillId="0" borderId="33" xfId="0" applyNumberFormat="1" applyFont="1" applyBorder="1" applyAlignment="1">
      <alignment horizontal="right" vertical="center"/>
    </xf>
    <xf numFmtId="164" fontId="3" fillId="0" borderId="26" xfId="0" applyNumberFormat="1" applyFont="1" applyBorder="1" applyAlignment="1">
      <alignment horizontal="right" vertical="center"/>
    </xf>
    <xf numFmtId="164" fontId="1" fillId="0" borderId="2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9" fillId="3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5" fillId="6" borderId="32" xfId="0" applyFont="1" applyFill="1" applyBorder="1" applyAlignment="1">
      <alignment horizontal="right" vertical="center" wrapText="1"/>
    </xf>
    <xf numFmtId="0" fontId="1" fillId="6" borderId="33" xfId="0" applyFont="1" applyFill="1" applyBorder="1" applyAlignment="1">
      <alignment horizontal="right" vertical="center"/>
    </xf>
    <xf numFmtId="0" fontId="5" fillId="6" borderId="32" xfId="0" applyFont="1" applyFill="1" applyBorder="1" applyAlignment="1">
      <alignment horizontal="right" vertical="center"/>
    </xf>
    <xf numFmtId="0" fontId="5" fillId="6" borderId="33" xfId="0" applyFont="1" applyFill="1" applyBorder="1" applyAlignment="1">
      <alignment horizontal="right" vertical="center"/>
    </xf>
    <xf numFmtId="0" fontId="0" fillId="5" borderId="32" xfId="0" applyFill="1" applyBorder="1" applyAlignment="1">
      <alignment wrapText="1"/>
    </xf>
    <xf numFmtId="0" fontId="0" fillId="0" borderId="30" xfId="0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" fontId="8" fillId="0" borderId="15" xfId="0" applyNumberFormat="1" applyFont="1" applyBorder="1" applyAlignment="1">
      <alignment vertical="center"/>
    </xf>
    <xf numFmtId="4" fontId="8" fillId="0" borderId="12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9" fontId="4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9" fontId="5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7" fillId="5" borderId="18" xfId="0" applyNumberFormat="1" applyFont="1" applyFill="1" applyBorder="1" applyAlignment="1" applyProtection="1">
      <alignment horizontal="left" vertical="center"/>
      <protection locked="0"/>
    </xf>
    <xf numFmtId="49" fontId="7" fillId="5" borderId="0" xfId="0" applyNumberFormat="1" applyFont="1" applyFill="1" applyAlignment="1" applyProtection="1">
      <alignment horizontal="left" vertical="center"/>
      <protection locked="0"/>
    </xf>
    <xf numFmtId="49" fontId="7" fillId="5" borderId="6" xfId="0" applyNumberFormat="1" applyFont="1" applyFill="1" applyBorder="1" applyAlignment="1" applyProtection="1">
      <alignment horizontal="left" vertical="center"/>
      <protection locked="0"/>
    </xf>
    <xf numFmtId="0" fontId="0" fillId="7" borderId="29" xfId="0" applyFill="1" applyBorder="1" applyAlignment="1" applyProtection="1">
      <alignment vertical="top" wrapText="1"/>
      <protection locked="0"/>
    </xf>
    <xf numFmtId="0" fontId="0" fillId="7" borderId="18" xfId="0" applyFill="1" applyBorder="1" applyAlignment="1" applyProtection="1">
      <alignment vertical="top" wrapText="1"/>
      <protection locked="0"/>
    </xf>
    <xf numFmtId="0" fontId="0" fillId="7" borderId="18" xfId="0" applyFill="1" applyBorder="1" applyAlignment="1" applyProtection="1">
      <alignment horizontal="left" vertical="top" wrapText="1"/>
      <protection locked="0"/>
    </xf>
    <xf numFmtId="0" fontId="0" fillId="7" borderId="36" xfId="0" applyFill="1" applyBorder="1" applyAlignment="1" applyProtection="1">
      <alignment vertical="top" wrapText="1"/>
      <protection locked="0"/>
    </xf>
    <xf numFmtId="0" fontId="0" fillId="7" borderId="26" xfId="0" applyFill="1" applyBorder="1" applyAlignment="1" applyProtection="1">
      <alignment vertical="top" wrapText="1"/>
      <protection locked="0"/>
    </xf>
    <xf numFmtId="0" fontId="0" fillId="7" borderId="0" xfId="0" applyFill="1" applyAlignment="1" applyProtection="1">
      <alignment vertical="top" wrapText="1"/>
      <protection locked="0"/>
    </xf>
    <xf numFmtId="0" fontId="0" fillId="7" borderId="0" xfId="0" applyFill="1" applyAlignment="1" applyProtection="1">
      <alignment horizontal="left" vertical="top" wrapText="1"/>
      <protection locked="0"/>
    </xf>
    <xf numFmtId="0" fontId="0" fillId="7" borderId="27" xfId="0" applyFill="1" applyBorder="1" applyAlignment="1" applyProtection="1">
      <alignment vertical="top" wrapText="1"/>
      <protection locked="0"/>
    </xf>
    <xf numFmtId="0" fontId="0" fillId="7" borderId="10" xfId="0" applyFill="1" applyBorder="1" applyAlignment="1" applyProtection="1">
      <alignment vertical="top" wrapText="1"/>
      <protection locked="0"/>
    </xf>
    <xf numFmtId="0" fontId="0" fillId="7" borderId="6" xfId="0" applyFill="1" applyBorder="1" applyAlignment="1" applyProtection="1">
      <alignment vertical="top" wrapText="1"/>
      <protection locked="0"/>
    </xf>
    <xf numFmtId="0" fontId="0" fillId="7" borderId="6" xfId="0" applyFill="1" applyBorder="1" applyAlignment="1" applyProtection="1">
      <alignment horizontal="left" vertical="top" wrapText="1"/>
      <protection locked="0"/>
    </xf>
    <xf numFmtId="0" fontId="0" fillId="7" borderId="37" xfId="0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/>
    </xf>
    <xf numFmtId="49" fontId="0" fillId="0" borderId="30" xfId="0" applyNumberForma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</cellXfs>
  <cellStyles count="5">
    <cellStyle name="Normální" xfId="0" builtinId="0"/>
    <cellStyle name="normální 2" xfId="1" xr:uid="{00000000-0005-0000-0000-000001000000}"/>
    <cellStyle name="Normální 3" xfId="2" xr:uid="{7F151689-9387-46A3-BE45-F95CC6A468B7}"/>
    <cellStyle name="Normální 4" xfId="4" xr:uid="{1480D21A-4047-4D89-B354-88C5C5167EC6}"/>
    <cellStyle name="Styl 1" xfId="3" xr:uid="{B866DC37-3DDB-45CB-8AD1-4ABE6769CA9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%20one\AppData\Local\Microsoft\Windows\INetCache\Content.Outlook\M081YDWF\Policie%20CK%20-%20rozpo&#269;et%20UT%20(00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IRMA\PROJEKTY%20MOJE\2404%20&#352;atny%20Chval&#353;insk&#225;\slep&#225;k.xlsx" TargetMode="External"/><Relationship Id="rId1" Type="http://schemas.openxmlformats.org/officeDocument/2006/relationships/externalLinkPath" Target="/FIRMA/PROJEKTY%20MOJE/2404%20&#352;atny%20Chval&#353;insk&#225;/slep&#225;k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FIRMA\PROJEKTY%20MOJE\2404%20&#352;atny%20Chval&#353;insk&#225;\Rozpo&#269;et%20&#345;emesla.xlsx" TargetMode="External"/><Relationship Id="rId1" Type="http://schemas.openxmlformats.org/officeDocument/2006/relationships/externalLinkPath" Target="/FIRMA/PROJEKTY%20MOJE/2404%20&#352;atny%20Chval&#353;insk&#225;/Rozpo&#269;et%20&#345;emes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>
        <row r="4">
          <cell r="A4" t="str">
            <v>1</v>
          </cell>
          <cell r="C4" t="str">
            <v>stav.úpravy 1 P.P.</v>
          </cell>
        </row>
        <row r="6">
          <cell r="A6" t="str">
            <v>812/20</v>
          </cell>
          <cell r="C6" t="str">
            <v>Č.Krumlov, zázemí městské policie</v>
          </cell>
        </row>
      </sheetData>
      <sheetData sheetId="1" refreshError="1">
        <row r="1">
          <cell r="H1" t="str">
            <v>812/20</v>
          </cell>
        </row>
        <row r="14">
          <cell r="E14">
            <v>0</v>
          </cell>
          <cell r="F14">
            <v>198930.18300000002</v>
          </cell>
          <cell r="G14">
            <v>0</v>
          </cell>
          <cell r="H14">
            <v>0</v>
          </cell>
          <cell r="I14">
            <v>20480</v>
          </cell>
        </row>
        <row r="27">
          <cell r="H27">
            <v>1193.5810980000001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kyny pro vyplnění"/>
      <sheetName val="Stavba"/>
      <sheetName val="VzorPolozky"/>
      <sheetName val="Rozpočet Pol"/>
    </sheetNames>
    <sheetDataSet>
      <sheetData sheetId="0"/>
      <sheetData sheetId="1">
        <row r="23">
          <cell r="G23">
            <v>0</v>
          </cell>
        </row>
        <row r="24">
          <cell r="G24">
            <v>0</v>
          </cell>
        </row>
        <row r="25">
          <cell r="G25">
            <v>775793.94000000006</v>
          </cell>
        </row>
        <row r="26">
          <cell r="G26">
            <v>162916.72740000003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vba soupis"/>
      <sheetName val="Rekapitulace stavby"/>
      <sheetName val="01 - Bourané konstrukce"/>
      <sheetName val="02 - Nové konstrukce"/>
      <sheetName val="03 - VRN"/>
      <sheetName val="krycí list topeni"/>
      <sheetName val="rekapitulace topení"/>
      <sheetName val="položky topeni"/>
      <sheetName val="Výpis materiálu VOD,KAN"/>
      <sheetName val="Elektro"/>
      <sheetName val="VZ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G7">
            <v>0</v>
          </cell>
        </row>
        <row r="31">
          <cell r="C31">
            <v>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D24" sqref="D24"/>
    </sheetView>
  </sheetViews>
  <sheetFormatPr defaultRowHeight="12.75" x14ac:dyDescent="0.2"/>
  <sheetData>
    <row r="1" spans="1:8" x14ac:dyDescent="0.2">
      <c r="A1" s="27" t="s">
        <v>26</v>
      </c>
    </row>
    <row r="2" spans="1:8" ht="57.75" customHeight="1" x14ac:dyDescent="0.2">
      <c r="A2" s="171" t="s">
        <v>27</v>
      </c>
      <c r="B2" s="171"/>
      <c r="C2" s="171"/>
      <c r="D2" s="171"/>
      <c r="E2" s="171"/>
      <c r="F2" s="171"/>
      <c r="G2" s="171"/>
    </row>
    <row r="4" spans="1:8" x14ac:dyDescent="0.2">
      <c r="A4" t="s">
        <v>43</v>
      </c>
    </row>
    <row r="5" spans="1:8" x14ac:dyDescent="0.2">
      <c r="A5" t="s">
        <v>38</v>
      </c>
    </row>
    <row r="6" spans="1:8" x14ac:dyDescent="0.2">
      <c r="A6" t="s">
        <v>40</v>
      </c>
    </row>
    <row r="7" spans="1:8" x14ac:dyDescent="0.2">
      <c r="A7" t="s">
        <v>41</v>
      </c>
    </row>
    <row r="8" spans="1:8" x14ac:dyDescent="0.2">
      <c r="A8" s="99" t="s">
        <v>42</v>
      </c>
    </row>
    <row r="10" spans="1:8" ht="25.5" customHeight="1" x14ac:dyDescent="0.2">
      <c r="A10" s="172" t="s">
        <v>39</v>
      </c>
      <c r="B10" s="173"/>
      <c r="C10" s="173"/>
      <c r="D10" s="173"/>
      <c r="E10" s="173"/>
      <c r="F10" s="173"/>
      <c r="G10" s="173"/>
      <c r="H10" s="173"/>
    </row>
    <row r="12" spans="1:8" x14ac:dyDescent="0.2">
      <c r="A12" t="s">
        <v>223</v>
      </c>
    </row>
    <row r="13" spans="1:8" x14ac:dyDescent="0.2">
      <c r="A13" t="s">
        <v>224</v>
      </c>
    </row>
  </sheetData>
  <mergeCells count="2">
    <mergeCell ref="A2:G2"/>
    <mergeCell ref="A10:H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2948-D362-4508-99B9-7C79D426FFE8}">
  <sheetPr>
    <tabColor rgb="FF7030A0"/>
  </sheetPr>
  <dimension ref="A1:O43"/>
  <sheetViews>
    <sheetView showGridLines="0" tabSelected="1" topLeftCell="B1" zoomScaleNormal="100" zoomScaleSheetLayoutView="75" workbookViewId="0">
      <selection activeCell="D2" sqref="D2:J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58" t="s">
        <v>25</v>
      </c>
      <c r="B1" s="92"/>
      <c r="C1" s="93"/>
      <c r="D1" s="194" t="s">
        <v>36</v>
      </c>
      <c r="E1" s="195"/>
      <c r="F1" s="195"/>
      <c r="G1" s="195"/>
      <c r="H1" s="195"/>
      <c r="I1" s="195"/>
      <c r="J1" s="196"/>
    </row>
    <row r="2" spans="1:15" ht="23.25" customHeight="1" x14ac:dyDescent="0.2">
      <c r="A2" s="2"/>
      <c r="B2" s="75" t="s">
        <v>29</v>
      </c>
      <c r="C2" s="61"/>
      <c r="D2" s="201" t="s">
        <v>403</v>
      </c>
      <c r="E2" s="202"/>
      <c r="F2" s="202"/>
      <c r="G2" s="202"/>
      <c r="H2" s="202"/>
      <c r="I2" s="202"/>
      <c r="J2" s="203"/>
      <c r="O2" s="1"/>
    </row>
    <row r="3" spans="1:15" ht="23.25" customHeight="1" x14ac:dyDescent="0.2">
      <c r="A3" s="2"/>
      <c r="B3" s="76" t="s">
        <v>30</v>
      </c>
      <c r="C3" s="62"/>
      <c r="D3" s="204" t="s">
        <v>404</v>
      </c>
      <c r="E3" s="205"/>
      <c r="F3" s="205"/>
      <c r="G3" s="205"/>
      <c r="H3" s="205"/>
      <c r="I3" s="205"/>
      <c r="J3" s="206"/>
    </row>
    <row r="4" spans="1:15" ht="24" customHeight="1" x14ac:dyDescent="0.2">
      <c r="A4" s="2"/>
      <c r="B4" s="39" t="s">
        <v>19</v>
      </c>
      <c r="D4" s="100" t="s">
        <v>102</v>
      </c>
      <c r="E4" s="101"/>
      <c r="F4" s="101"/>
      <c r="G4" s="101"/>
      <c r="H4" s="24" t="s">
        <v>22</v>
      </c>
      <c r="I4" s="100" t="s">
        <v>103</v>
      </c>
      <c r="J4" s="8"/>
    </row>
    <row r="5" spans="1:15" ht="15.75" customHeight="1" x14ac:dyDescent="0.2">
      <c r="A5" s="2"/>
      <c r="B5" s="102"/>
      <c r="C5" s="101"/>
      <c r="D5" s="100" t="s">
        <v>104</v>
      </c>
      <c r="E5" s="101"/>
      <c r="F5" s="101"/>
      <c r="G5" s="101"/>
      <c r="H5" s="24" t="s">
        <v>23</v>
      </c>
      <c r="I5" s="100" t="s">
        <v>105</v>
      </c>
      <c r="J5" s="8"/>
    </row>
    <row r="6" spans="1:15" ht="15.75" customHeight="1" x14ac:dyDescent="0.2">
      <c r="A6" s="2"/>
      <c r="B6" s="103"/>
      <c r="C6" s="104" t="s">
        <v>106</v>
      </c>
      <c r="D6" s="105" t="s">
        <v>107</v>
      </c>
      <c r="E6" s="106"/>
      <c r="F6" s="106"/>
      <c r="G6" s="106"/>
      <c r="H6" s="30"/>
      <c r="I6" s="106"/>
      <c r="J6" s="42"/>
    </row>
    <row r="7" spans="1:15" ht="24" customHeight="1" x14ac:dyDescent="0.2">
      <c r="A7" s="2"/>
      <c r="B7" s="39" t="s">
        <v>17</v>
      </c>
      <c r="D7" s="28"/>
      <c r="H7" s="24" t="s">
        <v>22</v>
      </c>
      <c r="I7" s="28"/>
      <c r="J7" s="8"/>
    </row>
    <row r="8" spans="1:15" ht="15.75" customHeight="1" x14ac:dyDescent="0.2">
      <c r="A8" s="2"/>
      <c r="B8" s="2"/>
      <c r="D8" s="28"/>
      <c r="H8" s="24" t="s">
        <v>23</v>
      </c>
      <c r="I8" s="28"/>
      <c r="J8" s="8"/>
    </row>
    <row r="9" spans="1:15" ht="15.75" customHeight="1" x14ac:dyDescent="0.2">
      <c r="A9" s="2"/>
      <c r="B9" s="43"/>
      <c r="C9" s="23"/>
      <c r="D9" s="38"/>
      <c r="E9" s="30"/>
      <c r="F9" s="30"/>
      <c r="G9" s="14"/>
      <c r="H9" s="14"/>
      <c r="I9" s="44"/>
      <c r="J9" s="42"/>
    </row>
    <row r="10" spans="1:15" ht="24" customHeight="1" x14ac:dyDescent="0.2">
      <c r="A10" s="2"/>
      <c r="B10" s="39" t="s">
        <v>16</v>
      </c>
      <c r="D10" s="207"/>
      <c r="E10" s="207"/>
      <c r="F10" s="207"/>
      <c r="G10" s="207"/>
      <c r="H10" s="24" t="s">
        <v>22</v>
      </c>
      <c r="I10" s="83"/>
      <c r="J10" s="8"/>
    </row>
    <row r="11" spans="1:15" ht="15.75" customHeight="1" x14ac:dyDescent="0.2">
      <c r="A11" s="2"/>
      <c r="B11" s="34"/>
      <c r="C11" s="22"/>
      <c r="D11" s="208"/>
      <c r="E11" s="208"/>
      <c r="F11" s="208"/>
      <c r="G11" s="208"/>
      <c r="H11" s="24" t="s">
        <v>23</v>
      </c>
      <c r="I11" s="83"/>
      <c r="J11" s="8"/>
    </row>
    <row r="12" spans="1:15" ht="15.75" customHeight="1" x14ac:dyDescent="0.2">
      <c r="A12" s="2"/>
      <c r="B12" s="35"/>
      <c r="C12" s="82"/>
      <c r="D12" s="209"/>
      <c r="E12" s="209"/>
      <c r="F12" s="209"/>
      <c r="G12" s="209"/>
      <c r="H12" s="25"/>
      <c r="I12" s="29"/>
      <c r="J12" s="42"/>
    </row>
    <row r="13" spans="1:15" ht="24" customHeight="1" x14ac:dyDescent="0.2">
      <c r="A13" s="2"/>
      <c r="B13" s="53" t="s">
        <v>18</v>
      </c>
      <c r="C13" s="54"/>
      <c r="D13" s="79"/>
      <c r="E13" s="55"/>
      <c r="F13" s="55"/>
      <c r="G13" s="55"/>
      <c r="H13" s="56"/>
      <c r="I13" s="55"/>
      <c r="J13" s="57"/>
    </row>
    <row r="14" spans="1:15" ht="24" customHeight="1" x14ac:dyDescent="0.2">
      <c r="A14" s="2"/>
      <c r="B14" s="77"/>
      <c r="C14" s="78"/>
      <c r="D14" s="80"/>
      <c r="E14" s="29"/>
      <c r="F14" s="29"/>
      <c r="G14" s="29"/>
      <c r="H14" s="25"/>
      <c r="I14" s="29"/>
      <c r="J14" s="42"/>
    </row>
    <row r="15" spans="1:15" ht="33" customHeight="1" thickBot="1" x14ac:dyDescent="0.25">
      <c r="A15" s="2"/>
      <c r="B15" s="52" t="s">
        <v>21</v>
      </c>
      <c r="C15" s="46"/>
      <c r="D15" s="47"/>
      <c r="E15" s="51"/>
      <c r="F15" s="49"/>
      <c r="G15" s="41"/>
      <c r="H15" s="41"/>
      <c r="I15" s="41"/>
      <c r="J15" s="50"/>
    </row>
    <row r="16" spans="1:15" ht="33" customHeight="1" thickBot="1" x14ac:dyDescent="0.25">
      <c r="A16" s="2"/>
      <c r="B16" s="64" t="s">
        <v>20</v>
      </c>
      <c r="C16" s="65"/>
      <c r="D16" s="65"/>
      <c r="E16" s="66"/>
      <c r="F16" s="67"/>
      <c r="G16" s="186">
        <f>G17+G19</f>
        <v>47735.75</v>
      </c>
      <c r="H16" s="186"/>
      <c r="I16" s="186"/>
      <c r="J16" s="85" t="s">
        <v>32</v>
      </c>
    </row>
    <row r="17" spans="1:10" ht="23.25" customHeight="1" x14ac:dyDescent="0.2">
      <c r="A17" s="2"/>
      <c r="B17" s="45" t="s">
        <v>11</v>
      </c>
      <c r="C17" s="46"/>
      <c r="D17" s="47"/>
      <c r="E17" s="48">
        <v>12</v>
      </c>
      <c r="F17" s="49" t="s">
        <v>0</v>
      </c>
      <c r="G17" s="197">
        <f>SUMIF(J37:J39,"=0,12",F37:F39)</f>
        <v>0</v>
      </c>
      <c r="H17" s="198"/>
      <c r="I17" s="198"/>
      <c r="J17" s="86" t="s">
        <v>32</v>
      </c>
    </row>
    <row r="18" spans="1:10" ht="23.25" customHeight="1" x14ac:dyDescent="0.2">
      <c r="A18" s="2"/>
      <c r="B18" s="45" t="s">
        <v>12</v>
      </c>
      <c r="C18" s="46"/>
      <c r="D18" s="47"/>
      <c r="E18" s="48">
        <v>12</v>
      </c>
      <c r="F18" s="49" t="s">
        <v>0</v>
      </c>
      <c r="G18" s="199">
        <f>G17*E18/100</f>
        <v>0</v>
      </c>
      <c r="H18" s="200"/>
      <c r="I18" s="200"/>
      <c r="J18" s="86" t="s">
        <v>32</v>
      </c>
    </row>
    <row r="19" spans="1:10" ht="23.25" customHeight="1" x14ac:dyDescent="0.2">
      <c r="A19" s="2"/>
      <c r="B19" s="45" t="s">
        <v>13</v>
      </c>
      <c r="C19" s="46"/>
      <c r="D19" s="47"/>
      <c r="E19" s="48">
        <v>21</v>
      </c>
      <c r="F19" s="49" t="s">
        <v>0</v>
      </c>
      <c r="G19" s="197">
        <f>SUMIF(J37:J39,"=0,21",F37:F39)</f>
        <v>47735.75</v>
      </c>
      <c r="H19" s="198"/>
      <c r="I19" s="198"/>
      <c r="J19" s="86" t="s">
        <v>32</v>
      </c>
    </row>
    <row r="20" spans="1:10" ht="23.25" customHeight="1" x14ac:dyDescent="0.2">
      <c r="A20" s="2"/>
      <c r="B20" s="40" t="s">
        <v>14</v>
      </c>
      <c r="C20" s="18"/>
      <c r="D20" s="14"/>
      <c r="E20" s="36">
        <v>21</v>
      </c>
      <c r="F20" s="37" t="s">
        <v>0</v>
      </c>
      <c r="G20" s="199">
        <f>G19*E20/100</f>
        <v>10024.5075</v>
      </c>
      <c r="H20" s="200"/>
      <c r="I20" s="200"/>
      <c r="J20" s="87" t="s">
        <v>32</v>
      </c>
    </row>
    <row r="21" spans="1:10" ht="23.25" customHeight="1" thickBot="1" x14ac:dyDescent="0.25">
      <c r="A21" s="2"/>
      <c r="B21" s="39" t="s">
        <v>4</v>
      </c>
      <c r="C21" s="16"/>
      <c r="D21" s="19"/>
      <c r="E21" s="16"/>
      <c r="F21" s="17"/>
      <c r="G21" s="185">
        <f>G22-SUM(G17:G20)</f>
        <v>-0.25749999999970896</v>
      </c>
      <c r="H21" s="185"/>
      <c r="I21" s="185"/>
      <c r="J21" s="88" t="s">
        <v>32</v>
      </c>
    </row>
    <row r="22" spans="1:10" ht="27.75" customHeight="1" thickBot="1" x14ac:dyDescent="0.25">
      <c r="A22" s="2"/>
      <c r="B22" s="64" t="s">
        <v>24</v>
      </c>
      <c r="C22" s="68"/>
      <c r="D22" s="68"/>
      <c r="E22" s="68"/>
      <c r="F22" s="68"/>
      <c r="G22" s="186">
        <f>ROUND(SUM(G17:G20),0)</f>
        <v>57760</v>
      </c>
      <c r="H22" s="186"/>
      <c r="I22" s="186"/>
      <c r="J22" s="89" t="s">
        <v>32</v>
      </c>
    </row>
    <row r="23" spans="1:10" ht="12.75" customHeight="1" x14ac:dyDescent="0.2">
      <c r="A23" s="2"/>
      <c r="B23" s="2"/>
      <c r="J23" s="9"/>
    </row>
    <row r="24" spans="1:10" ht="30" customHeight="1" x14ac:dyDescent="0.2">
      <c r="A24" s="2"/>
      <c r="B24" s="2"/>
      <c r="J24" s="9"/>
    </row>
    <row r="25" spans="1:10" ht="18.75" customHeight="1" x14ac:dyDescent="0.2">
      <c r="A25" s="2"/>
      <c r="B25" s="20"/>
      <c r="C25" s="15" t="s">
        <v>10</v>
      </c>
      <c r="D25" s="94"/>
      <c r="E25" s="94"/>
      <c r="F25" s="15" t="s">
        <v>9</v>
      </c>
      <c r="G25" s="32"/>
      <c r="H25" s="33">
        <f ca="1">TODAY()</f>
        <v>45518</v>
      </c>
      <c r="I25" s="32"/>
      <c r="J25" s="9"/>
    </row>
    <row r="26" spans="1:10" ht="47.25" customHeight="1" x14ac:dyDescent="0.2">
      <c r="A26" s="2"/>
      <c r="B26" s="2"/>
      <c r="J26" s="9"/>
    </row>
    <row r="27" spans="1:10" s="27" customFormat="1" ht="18.75" customHeight="1" x14ac:dyDescent="0.2">
      <c r="A27" s="26"/>
      <c r="B27" s="26"/>
      <c r="D27" s="21"/>
      <c r="E27" s="21"/>
      <c r="G27" s="21"/>
      <c r="H27" s="21"/>
      <c r="I27" s="21"/>
      <c r="J27" s="31"/>
    </row>
    <row r="28" spans="1:10" ht="12.75" customHeight="1" x14ac:dyDescent="0.2">
      <c r="A28" s="2"/>
      <c r="B28" s="2"/>
      <c r="D28" s="187" t="s">
        <v>2</v>
      </c>
      <c r="E28" s="187"/>
      <c r="H28" s="10" t="s">
        <v>3</v>
      </c>
      <c r="J28" s="9"/>
    </row>
    <row r="29" spans="1:10" ht="13.5" customHeight="1" thickBot="1" x14ac:dyDescent="0.25">
      <c r="A29" s="11"/>
      <c r="B29" s="11"/>
      <c r="C29" s="12"/>
      <c r="D29" s="12"/>
      <c r="E29" s="12"/>
      <c r="F29" s="12"/>
      <c r="G29" s="12"/>
      <c r="H29" s="12"/>
      <c r="I29" s="12"/>
      <c r="J29" s="13"/>
    </row>
    <row r="31" spans="1:10" ht="90" customHeight="1" x14ac:dyDescent="0.2">
      <c r="B31" s="81" t="s">
        <v>31</v>
      </c>
      <c r="C31" s="192"/>
      <c r="D31" s="193"/>
      <c r="E31" s="193"/>
      <c r="F31" s="193"/>
      <c r="G31" s="193"/>
      <c r="H31" s="193"/>
      <c r="I31" s="193"/>
      <c r="J31" s="84"/>
    </row>
    <row r="32" spans="1:10" ht="15" customHeight="1" x14ac:dyDescent="0.2"/>
    <row r="34" spans="1:10" ht="15.75" x14ac:dyDescent="0.25">
      <c r="B34" s="69" t="s">
        <v>33</v>
      </c>
    </row>
    <row r="36" spans="1:10" ht="25.5" customHeight="1" x14ac:dyDescent="0.2">
      <c r="A36" s="70"/>
      <c r="B36" s="97" t="s">
        <v>15</v>
      </c>
      <c r="C36" s="97" t="s">
        <v>5</v>
      </c>
      <c r="D36" s="74"/>
      <c r="E36" s="74"/>
      <c r="F36" s="188" t="s">
        <v>35</v>
      </c>
      <c r="G36" s="189"/>
      <c r="H36" s="190" t="s">
        <v>34</v>
      </c>
      <c r="I36" s="191"/>
      <c r="J36" s="96" t="s">
        <v>37</v>
      </c>
    </row>
    <row r="37" spans="1:10" ht="25.5" customHeight="1" x14ac:dyDescent="0.2">
      <c r="A37" s="71"/>
      <c r="B37" s="73"/>
      <c r="C37" s="179" t="s">
        <v>47</v>
      </c>
      <c r="D37" s="180"/>
      <c r="E37" s="180"/>
      <c r="F37" s="183">
        <f>Stavební!G279</f>
        <v>47735.75</v>
      </c>
      <c r="G37" s="184"/>
      <c r="H37" s="177">
        <f>F37*(1+J37)</f>
        <v>57760.2575</v>
      </c>
      <c r="I37" s="178"/>
      <c r="J37" s="98">
        <v>0.21</v>
      </c>
    </row>
    <row r="38" spans="1:10" ht="25.5" customHeight="1" x14ac:dyDescent="0.2">
      <c r="A38" s="71"/>
      <c r="B38" s="73"/>
      <c r="C38" s="179" t="s">
        <v>48</v>
      </c>
      <c r="D38" s="180"/>
      <c r="E38" s="180"/>
      <c r="F38" s="183">
        <f>ZTI!G34</f>
        <v>0</v>
      </c>
      <c r="G38" s="184"/>
      <c r="H38" s="177">
        <f>F38*(1+J38)</f>
        <v>0</v>
      </c>
      <c r="I38" s="178"/>
      <c r="J38" s="98">
        <v>0.21</v>
      </c>
    </row>
    <row r="39" spans="1:10" ht="25.5" customHeight="1" x14ac:dyDescent="0.2">
      <c r="A39" s="71"/>
      <c r="B39" s="73"/>
      <c r="C39" s="174" t="s">
        <v>89</v>
      </c>
      <c r="D39" s="175"/>
      <c r="E39" s="176"/>
      <c r="F39" s="183">
        <f>Odvětrání!G17</f>
        <v>0</v>
      </c>
      <c r="G39" s="184"/>
      <c r="H39" s="177">
        <f>F39*(1+J39)</f>
        <v>0</v>
      </c>
      <c r="I39" s="178"/>
      <c r="J39" s="98">
        <v>0.21</v>
      </c>
    </row>
    <row r="40" spans="1:10" ht="25.5" customHeight="1" x14ac:dyDescent="0.2">
      <c r="A40" s="72"/>
      <c r="B40" s="90" t="s">
        <v>1</v>
      </c>
      <c r="C40" s="90"/>
      <c r="D40" s="91"/>
      <c r="E40" s="91"/>
      <c r="F40" s="181">
        <f>SUMIF(J37:J39,"&gt;0",F37:F39)</f>
        <v>47735.75</v>
      </c>
      <c r="G40" s="182"/>
      <c r="H40" s="181">
        <f>SUMIF(J37:J39,"&gt;0",H37:H39)</f>
        <v>57760.2575</v>
      </c>
      <c r="I40" s="182"/>
      <c r="J40" s="95"/>
    </row>
    <row r="41" spans="1:10" x14ac:dyDescent="0.2">
      <c r="F41" s="63"/>
      <c r="G41" s="63"/>
      <c r="H41" s="63"/>
      <c r="I41" s="63"/>
      <c r="J41" s="63"/>
    </row>
    <row r="42" spans="1:10" x14ac:dyDescent="0.2">
      <c r="F42" s="63"/>
      <c r="G42" s="63"/>
      <c r="H42" s="63"/>
      <c r="I42" s="63"/>
      <c r="J42" s="63"/>
    </row>
    <row r="43" spans="1:10" x14ac:dyDescent="0.2">
      <c r="F43" s="63"/>
      <c r="G43" s="63"/>
      <c r="H43" s="63"/>
      <c r="I43" s="63"/>
      <c r="J43" s="63"/>
    </row>
  </sheetData>
  <mergeCells count="28">
    <mergeCell ref="D1:J1"/>
    <mergeCell ref="G17:I17"/>
    <mergeCell ref="G18:I18"/>
    <mergeCell ref="G19:I19"/>
    <mergeCell ref="G20:I20"/>
    <mergeCell ref="G16:I16"/>
    <mergeCell ref="D2:J2"/>
    <mergeCell ref="D3:J3"/>
    <mergeCell ref="D10:G10"/>
    <mergeCell ref="D11:G11"/>
    <mergeCell ref="D12:G12"/>
    <mergeCell ref="G21:I21"/>
    <mergeCell ref="G22:I22"/>
    <mergeCell ref="F38:G38"/>
    <mergeCell ref="D28:E28"/>
    <mergeCell ref="F36:G36"/>
    <mergeCell ref="H36:I36"/>
    <mergeCell ref="C31:I31"/>
    <mergeCell ref="C37:E37"/>
    <mergeCell ref="F37:G37"/>
    <mergeCell ref="H37:I37"/>
    <mergeCell ref="C39:E39"/>
    <mergeCell ref="H38:I38"/>
    <mergeCell ref="H39:I39"/>
    <mergeCell ref="C38:E38"/>
    <mergeCell ref="F40:G40"/>
    <mergeCell ref="H40:I40"/>
    <mergeCell ref="F39:G39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ignoredErrors>
    <ignoredError sqref="G19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E3CD5-6BAD-41EC-B4B6-677E782FF346}">
  <sheetPr>
    <outlinePr summaryBelow="0"/>
  </sheetPr>
  <dimension ref="A1:BH289"/>
  <sheetViews>
    <sheetView topLeftCell="A171" workbookViewId="0">
      <selection activeCell="F182" sqref="F182"/>
    </sheetView>
  </sheetViews>
  <sheetFormatPr defaultRowHeight="12.75" outlineLevelRow="1" x14ac:dyDescent="0.2"/>
  <cols>
    <col min="1" max="1" width="4.28515625" customWidth="1"/>
    <col min="2" max="2" width="14.42578125" style="158" customWidth="1"/>
    <col min="3" max="3" width="38.28515625" style="15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  <col min="53" max="53" width="73.42578125" customWidth="1"/>
  </cols>
  <sheetData>
    <row r="1" spans="1:60" ht="15.75" customHeight="1" x14ac:dyDescent="0.25">
      <c r="A1" s="222" t="s">
        <v>6</v>
      </c>
      <c r="B1" s="222"/>
      <c r="C1" s="222"/>
      <c r="D1" s="222"/>
      <c r="E1" s="222"/>
      <c r="F1" s="222"/>
      <c r="G1" s="222"/>
      <c r="AE1" t="s">
        <v>59</v>
      </c>
    </row>
    <row r="2" spans="1:60" ht="24.95" customHeight="1" x14ac:dyDescent="0.2">
      <c r="A2" s="107" t="s">
        <v>60</v>
      </c>
      <c r="B2" s="108"/>
      <c r="C2" s="223" t="s">
        <v>405</v>
      </c>
      <c r="D2" s="224"/>
      <c r="E2" s="224"/>
      <c r="F2" s="224"/>
      <c r="G2" s="225"/>
      <c r="AE2" t="s">
        <v>61</v>
      </c>
    </row>
    <row r="3" spans="1:60" ht="24.95" hidden="1" customHeight="1" x14ac:dyDescent="0.2">
      <c r="A3" s="107" t="s">
        <v>7</v>
      </c>
      <c r="B3" s="108"/>
      <c r="C3" s="223"/>
      <c r="D3" s="224"/>
      <c r="E3" s="224"/>
      <c r="F3" s="224"/>
      <c r="G3" s="225"/>
      <c r="AE3" t="s">
        <v>62</v>
      </c>
    </row>
    <row r="4" spans="1:60" ht="24.95" hidden="1" customHeight="1" x14ac:dyDescent="0.2">
      <c r="A4" s="107" t="s">
        <v>8</v>
      </c>
      <c r="B4" s="108"/>
      <c r="C4" s="223"/>
      <c r="D4" s="224"/>
      <c r="E4" s="224"/>
      <c r="F4" s="224"/>
      <c r="G4" s="225"/>
      <c r="AE4" t="s">
        <v>63</v>
      </c>
    </row>
    <row r="5" spans="1:60" hidden="1" x14ac:dyDescent="0.2">
      <c r="A5" s="109" t="s">
        <v>64</v>
      </c>
      <c r="B5" s="110"/>
      <c r="C5" s="110"/>
      <c r="D5" s="111"/>
      <c r="E5" s="111"/>
      <c r="F5" s="111"/>
      <c r="G5" s="112"/>
      <c r="AE5" t="s">
        <v>65</v>
      </c>
    </row>
    <row r="7" spans="1:60" ht="38.25" x14ac:dyDescent="0.2">
      <c r="A7" s="113" t="s">
        <v>49</v>
      </c>
      <c r="B7" s="114" t="s">
        <v>50</v>
      </c>
      <c r="C7" s="114" t="s">
        <v>51</v>
      </c>
      <c r="D7" s="113" t="s">
        <v>52</v>
      </c>
      <c r="E7" s="113" t="s">
        <v>53</v>
      </c>
      <c r="F7" s="115" t="s">
        <v>54</v>
      </c>
      <c r="G7" s="113" t="s">
        <v>66</v>
      </c>
      <c r="H7" s="116" t="s">
        <v>67</v>
      </c>
      <c r="I7" s="116" t="s">
        <v>68</v>
      </c>
      <c r="J7" s="116" t="s">
        <v>69</v>
      </c>
      <c r="K7" s="116" t="s">
        <v>70</v>
      </c>
      <c r="L7" s="116" t="s">
        <v>37</v>
      </c>
      <c r="M7" s="116" t="s">
        <v>71</v>
      </c>
      <c r="N7" s="116" t="s">
        <v>72</v>
      </c>
      <c r="O7" s="116" t="s">
        <v>73</v>
      </c>
      <c r="P7" s="116" t="s">
        <v>74</v>
      </c>
      <c r="Q7" s="116" t="s">
        <v>75</v>
      </c>
      <c r="R7" s="116" t="s">
        <v>76</v>
      </c>
      <c r="S7" s="116" t="s">
        <v>77</v>
      </c>
      <c r="T7" s="116" t="s">
        <v>78</v>
      </c>
      <c r="U7" s="116" t="s">
        <v>79</v>
      </c>
    </row>
    <row r="8" spans="1:60" x14ac:dyDescent="0.2">
      <c r="A8" s="117" t="s">
        <v>55</v>
      </c>
      <c r="B8" s="118" t="s">
        <v>225</v>
      </c>
      <c r="C8" s="119" t="s">
        <v>226</v>
      </c>
      <c r="D8" s="123"/>
      <c r="E8" s="121"/>
      <c r="F8" s="122"/>
      <c r="G8" s="122">
        <f>SUMIF(AE9:AE17,"&lt;&gt;NOR",G9:G17)</f>
        <v>0</v>
      </c>
      <c r="H8" s="122"/>
      <c r="I8" s="122">
        <f>SUM(I9:I17)</f>
        <v>0</v>
      </c>
      <c r="J8" s="122"/>
      <c r="K8" s="122">
        <f>SUM(K9:K17)</f>
        <v>0</v>
      </c>
      <c r="L8" s="122"/>
      <c r="M8" s="122">
        <f>SUM(M9:M17)</f>
        <v>0</v>
      </c>
      <c r="N8" s="123"/>
      <c r="O8" s="123">
        <f>SUM(O9:O17)</f>
        <v>1.6319999999999999</v>
      </c>
      <c r="P8" s="123"/>
      <c r="Q8" s="123">
        <f>SUM(Q9:Q17)</f>
        <v>0</v>
      </c>
      <c r="R8" s="123"/>
      <c r="S8" s="123"/>
      <c r="T8" s="117"/>
      <c r="U8" s="123">
        <f>SUM(U9:U17)</f>
        <v>8.7899999999999991</v>
      </c>
      <c r="AE8" t="s">
        <v>80</v>
      </c>
    </row>
    <row r="9" spans="1:60" outlineLevel="1" x14ac:dyDescent="0.2">
      <c r="A9" s="124">
        <v>1</v>
      </c>
      <c r="B9" s="124" t="s">
        <v>227</v>
      </c>
      <c r="C9" s="125" t="s">
        <v>228</v>
      </c>
      <c r="D9" s="130" t="s">
        <v>133</v>
      </c>
      <c r="E9" s="127">
        <v>0.96</v>
      </c>
      <c r="F9" s="128"/>
      <c r="G9" s="129">
        <f>ROUND(E9*F9,2)</f>
        <v>0</v>
      </c>
      <c r="H9" s="129"/>
      <c r="I9" s="129">
        <f>ROUND(E9*H9,2)</f>
        <v>0</v>
      </c>
      <c r="J9" s="129"/>
      <c r="K9" s="129">
        <f>ROUND(E9*J9,2)</f>
        <v>0</v>
      </c>
      <c r="L9" s="129">
        <v>21</v>
      </c>
      <c r="M9" s="129">
        <f>G9*(1+L9/100)</f>
        <v>0</v>
      </c>
      <c r="N9" s="130">
        <v>0</v>
      </c>
      <c r="O9" s="130">
        <f>ROUND(E9*N9,5)</f>
        <v>0</v>
      </c>
      <c r="P9" s="130">
        <v>0</v>
      </c>
      <c r="Q9" s="130">
        <f>ROUND(E9*P9,5)</f>
        <v>0</v>
      </c>
      <c r="R9" s="130"/>
      <c r="S9" s="130"/>
      <c r="T9" s="131">
        <v>6.298</v>
      </c>
      <c r="U9" s="130">
        <f>ROUND(E9*T9,2)</f>
        <v>6.05</v>
      </c>
      <c r="V9" s="132"/>
      <c r="W9" s="132"/>
      <c r="X9" s="132"/>
      <c r="Y9" s="132"/>
      <c r="Z9" s="132"/>
      <c r="AA9" s="132"/>
      <c r="AB9" s="132"/>
      <c r="AC9" s="132"/>
      <c r="AD9" s="132"/>
      <c r="AE9" s="132" t="s">
        <v>81</v>
      </c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</row>
    <row r="10" spans="1:60" outlineLevel="1" x14ac:dyDescent="0.2">
      <c r="A10" s="124"/>
      <c r="B10" s="124"/>
      <c r="C10" s="133" t="s">
        <v>411</v>
      </c>
      <c r="D10" s="160"/>
      <c r="E10" s="134">
        <v>0.96</v>
      </c>
      <c r="F10" s="129"/>
      <c r="G10" s="129"/>
      <c r="H10" s="129"/>
      <c r="I10" s="129"/>
      <c r="J10" s="129"/>
      <c r="K10" s="129"/>
      <c r="L10" s="129"/>
      <c r="M10" s="129"/>
      <c r="N10" s="130"/>
      <c r="O10" s="130"/>
      <c r="P10" s="130"/>
      <c r="Q10" s="130"/>
      <c r="R10" s="130"/>
      <c r="S10" s="130"/>
      <c r="T10" s="131"/>
      <c r="U10" s="130"/>
      <c r="V10" s="132"/>
      <c r="W10" s="132"/>
      <c r="X10" s="132"/>
      <c r="Y10" s="132"/>
      <c r="Z10" s="132"/>
      <c r="AA10" s="132"/>
      <c r="AB10" s="132"/>
      <c r="AC10" s="132"/>
      <c r="AD10" s="132"/>
      <c r="AE10" s="132" t="s">
        <v>112</v>
      </c>
      <c r="AF10" s="132">
        <v>0</v>
      </c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</row>
    <row r="11" spans="1:60" ht="22.5" outlineLevel="1" x14ac:dyDescent="0.2">
      <c r="A11" s="124">
        <v>2</v>
      </c>
      <c r="B11" s="124" t="s">
        <v>229</v>
      </c>
      <c r="C11" s="125" t="s">
        <v>230</v>
      </c>
      <c r="D11" s="130" t="s">
        <v>133</v>
      </c>
      <c r="E11" s="127">
        <v>0.96</v>
      </c>
      <c r="F11" s="128"/>
      <c r="G11" s="129">
        <f>ROUND(E11*F11,2)</f>
        <v>0</v>
      </c>
      <c r="H11" s="129"/>
      <c r="I11" s="129">
        <f>ROUND(E11*H11,2)</f>
        <v>0</v>
      </c>
      <c r="J11" s="129"/>
      <c r="K11" s="129">
        <f>ROUND(E11*J11,2)</f>
        <v>0</v>
      </c>
      <c r="L11" s="129">
        <v>21</v>
      </c>
      <c r="M11" s="129">
        <f>G11*(1+L11/100)</f>
        <v>0</v>
      </c>
      <c r="N11" s="130">
        <v>0</v>
      </c>
      <c r="O11" s="130">
        <f>ROUND(E11*N11,5)</f>
        <v>0</v>
      </c>
      <c r="P11" s="130">
        <v>0</v>
      </c>
      <c r="Q11" s="130">
        <f>ROUND(E11*P11,5)</f>
        <v>0</v>
      </c>
      <c r="R11" s="130"/>
      <c r="S11" s="130"/>
      <c r="T11" s="131">
        <v>0.66800000000000004</v>
      </c>
      <c r="U11" s="130">
        <f>ROUND(E11*T11,2)</f>
        <v>0.64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 t="s">
        <v>81</v>
      </c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</row>
    <row r="12" spans="1:60" outlineLevel="1" x14ac:dyDescent="0.2">
      <c r="A12" s="124">
        <v>3</v>
      </c>
      <c r="B12" s="124" t="s">
        <v>231</v>
      </c>
      <c r="C12" s="125" t="s">
        <v>232</v>
      </c>
      <c r="D12" s="130" t="s">
        <v>133</v>
      </c>
      <c r="E12" s="127">
        <v>0.96</v>
      </c>
      <c r="F12" s="128"/>
      <c r="G12" s="129">
        <f>ROUND(E12*F12,2)</f>
        <v>0</v>
      </c>
      <c r="H12" s="129"/>
      <c r="I12" s="129">
        <f>ROUND(E12*H12,2)</f>
        <v>0</v>
      </c>
      <c r="J12" s="129"/>
      <c r="K12" s="129">
        <f>ROUND(E12*J12,2)</f>
        <v>0</v>
      </c>
      <c r="L12" s="129">
        <v>21</v>
      </c>
      <c r="M12" s="129">
        <f>G12*(1+L12/100)</f>
        <v>0</v>
      </c>
      <c r="N12" s="130">
        <v>0</v>
      </c>
      <c r="O12" s="130">
        <f>ROUND(E12*N12,5)</f>
        <v>0</v>
      </c>
      <c r="P12" s="130">
        <v>0</v>
      </c>
      <c r="Q12" s="130">
        <f>ROUND(E12*P12,5)</f>
        <v>0</v>
      </c>
      <c r="R12" s="130"/>
      <c r="S12" s="130"/>
      <c r="T12" s="131">
        <v>0.59099999999999997</v>
      </c>
      <c r="U12" s="130">
        <f>ROUND(E12*T12,2)</f>
        <v>0.56999999999999995</v>
      </c>
      <c r="V12" s="132"/>
      <c r="W12" s="132"/>
      <c r="X12" s="132"/>
      <c r="Y12" s="132"/>
      <c r="Z12" s="132"/>
      <c r="AA12" s="132"/>
      <c r="AB12" s="132"/>
      <c r="AC12" s="132"/>
      <c r="AD12" s="132"/>
      <c r="AE12" s="132" t="s">
        <v>81</v>
      </c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</row>
    <row r="13" spans="1:60" ht="22.5" outlineLevel="1" x14ac:dyDescent="0.2">
      <c r="A13" s="124">
        <v>4</v>
      </c>
      <c r="B13" s="124" t="s">
        <v>233</v>
      </c>
      <c r="C13" s="125" t="s">
        <v>234</v>
      </c>
      <c r="D13" s="130" t="s">
        <v>133</v>
      </c>
      <c r="E13" s="127">
        <v>0.96</v>
      </c>
      <c r="F13" s="128"/>
      <c r="G13" s="129">
        <f>ROUND(E13*F13,2)</f>
        <v>0</v>
      </c>
      <c r="H13" s="129"/>
      <c r="I13" s="129">
        <f>ROUND(E13*H13,2)</f>
        <v>0</v>
      </c>
      <c r="J13" s="129"/>
      <c r="K13" s="129">
        <f>ROUND(E13*J13,2)</f>
        <v>0</v>
      </c>
      <c r="L13" s="129">
        <v>21</v>
      </c>
      <c r="M13" s="129">
        <f>G13*(1+L13/100)</f>
        <v>0</v>
      </c>
      <c r="N13" s="130">
        <v>0</v>
      </c>
      <c r="O13" s="130">
        <f>ROUND(E13*N13,5)</f>
        <v>0</v>
      </c>
      <c r="P13" s="130">
        <v>0</v>
      </c>
      <c r="Q13" s="130">
        <f>ROUND(E13*P13,5)</f>
        <v>0</v>
      </c>
      <c r="R13" s="130"/>
      <c r="S13" s="130"/>
      <c r="T13" s="131">
        <v>1.0999999999999999E-2</v>
      </c>
      <c r="U13" s="130">
        <f>ROUND(E13*T13,2)</f>
        <v>0.01</v>
      </c>
      <c r="V13" s="132"/>
      <c r="W13" s="132"/>
      <c r="X13" s="132"/>
      <c r="Y13" s="132"/>
      <c r="Z13" s="132"/>
      <c r="AA13" s="132"/>
      <c r="AB13" s="132"/>
      <c r="AC13" s="132"/>
      <c r="AD13" s="132"/>
      <c r="AE13" s="132" t="s">
        <v>81</v>
      </c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</row>
    <row r="14" spans="1:60" outlineLevel="1" x14ac:dyDescent="0.2">
      <c r="A14" s="124">
        <v>5</v>
      </c>
      <c r="B14" s="124" t="s">
        <v>235</v>
      </c>
      <c r="C14" s="125" t="s">
        <v>236</v>
      </c>
      <c r="D14" s="130" t="s">
        <v>133</v>
      </c>
      <c r="E14" s="127">
        <v>4.8</v>
      </c>
      <c r="F14" s="128"/>
      <c r="G14" s="129">
        <f>ROUND(E14*F14,2)</f>
        <v>0</v>
      </c>
      <c r="H14" s="129"/>
      <c r="I14" s="129">
        <f>ROUND(E14*H14,2)</f>
        <v>0</v>
      </c>
      <c r="J14" s="129"/>
      <c r="K14" s="129">
        <f>ROUND(E14*J14,2)</f>
        <v>0</v>
      </c>
      <c r="L14" s="129">
        <v>21</v>
      </c>
      <c r="M14" s="129">
        <f>G14*(1+L14/100)</f>
        <v>0</v>
      </c>
      <c r="N14" s="130">
        <v>0</v>
      </c>
      <c r="O14" s="130">
        <f>ROUND(E14*N14,5)</f>
        <v>0</v>
      </c>
      <c r="P14" s="130">
        <v>0</v>
      </c>
      <c r="Q14" s="130">
        <f>ROUND(E14*P14,5)</f>
        <v>0</v>
      </c>
      <c r="R14" s="130"/>
      <c r="S14" s="130"/>
      <c r="T14" s="131">
        <v>0</v>
      </c>
      <c r="U14" s="130">
        <f>ROUND(E14*T14,2)</f>
        <v>0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 t="s">
        <v>81</v>
      </c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</row>
    <row r="15" spans="1:60" outlineLevel="1" x14ac:dyDescent="0.2">
      <c r="A15" s="124"/>
      <c r="B15" s="124"/>
      <c r="C15" s="133" t="s">
        <v>412</v>
      </c>
      <c r="D15" s="160"/>
      <c r="E15" s="134">
        <v>4.8</v>
      </c>
      <c r="F15" s="129"/>
      <c r="G15" s="129"/>
      <c r="H15" s="129"/>
      <c r="I15" s="129"/>
      <c r="J15" s="129"/>
      <c r="K15" s="129"/>
      <c r="L15" s="129"/>
      <c r="M15" s="129"/>
      <c r="N15" s="130"/>
      <c r="O15" s="130"/>
      <c r="P15" s="130"/>
      <c r="Q15" s="130"/>
      <c r="R15" s="130"/>
      <c r="S15" s="130"/>
      <c r="T15" s="131"/>
      <c r="U15" s="130"/>
      <c r="V15" s="132"/>
      <c r="W15" s="132"/>
      <c r="X15" s="132"/>
      <c r="Y15" s="132"/>
      <c r="Z15" s="132"/>
      <c r="AA15" s="132"/>
      <c r="AB15" s="132"/>
      <c r="AC15" s="132"/>
      <c r="AD15" s="132"/>
      <c r="AE15" s="132" t="s">
        <v>112</v>
      </c>
      <c r="AF15" s="132">
        <v>0</v>
      </c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</row>
    <row r="16" spans="1:60" ht="22.5" outlineLevel="1" x14ac:dyDescent="0.2">
      <c r="A16" s="124">
        <v>6</v>
      </c>
      <c r="B16" s="124" t="s">
        <v>237</v>
      </c>
      <c r="C16" s="125" t="s">
        <v>238</v>
      </c>
      <c r="D16" s="130" t="s">
        <v>133</v>
      </c>
      <c r="E16" s="127">
        <v>0.96</v>
      </c>
      <c r="F16" s="128"/>
      <c r="G16" s="129">
        <f>ROUND(E16*F16,2)</f>
        <v>0</v>
      </c>
      <c r="H16" s="129"/>
      <c r="I16" s="129">
        <f>ROUND(E16*H16,2)</f>
        <v>0</v>
      </c>
      <c r="J16" s="129"/>
      <c r="K16" s="129">
        <f>ROUND(E16*J16,2)</f>
        <v>0</v>
      </c>
      <c r="L16" s="129">
        <v>21</v>
      </c>
      <c r="M16" s="129">
        <f>G16*(1+L16/100)</f>
        <v>0</v>
      </c>
      <c r="N16" s="130">
        <v>1.7</v>
      </c>
      <c r="O16" s="130">
        <f>ROUND(E16*N16,5)</f>
        <v>1.6319999999999999</v>
      </c>
      <c r="P16" s="130">
        <v>0</v>
      </c>
      <c r="Q16" s="130">
        <f>ROUND(E16*P16,5)</f>
        <v>0</v>
      </c>
      <c r="R16" s="130"/>
      <c r="S16" s="130"/>
      <c r="T16" s="131">
        <v>1.587</v>
      </c>
      <c r="U16" s="130">
        <f>ROUND(E16*T16,2)</f>
        <v>1.52</v>
      </c>
      <c r="V16" s="132"/>
      <c r="W16" s="132"/>
      <c r="X16" s="132"/>
      <c r="Y16" s="132"/>
      <c r="Z16" s="132"/>
      <c r="AA16" s="132"/>
      <c r="AB16" s="132"/>
      <c r="AC16" s="132"/>
      <c r="AD16" s="132"/>
      <c r="AE16" s="132" t="s">
        <v>81</v>
      </c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</row>
    <row r="17" spans="1:60" ht="22.5" outlineLevel="1" x14ac:dyDescent="0.2">
      <c r="A17" s="124">
        <v>7</v>
      </c>
      <c r="B17" s="124" t="s">
        <v>239</v>
      </c>
      <c r="C17" s="125" t="s">
        <v>240</v>
      </c>
      <c r="D17" s="130" t="s">
        <v>133</v>
      </c>
      <c r="E17" s="127">
        <v>0.96</v>
      </c>
      <c r="F17" s="128"/>
      <c r="G17" s="129">
        <f>ROUND(E17*F17,2)</f>
        <v>0</v>
      </c>
      <c r="H17" s="129"/>
      <c r="I17" s="129">
        <f>ROUND(E17*H17,2)</f>
        <v>0</v>
      </c>
      <c r="J17" s="129"/>
      <c r="K17" s="129">
        <f>ROUND(E17*J17,2)</f>
        <v>0</v>
      </c>
      <c r="L17" s="129">
        <v>21</v>
      </c>
      <c r="M17" s="129">
        <f>G17*(1+L17/100)</f>
        <v>0</v>
      </c>
      <c r="N17" s="130">
        <v>0</v>
      </c>
      <c r="O17" s="130">
        <f>ROUND(E17*N17,5)</f>
        <v>0</v>
      </c>
      <c r="P17" s="130">
        <v>0</v>
      </c>
      <c r="Q17" s="130">
        <f>ROUND(E17*P17,5)</f>
        <v>0</v>
      </c>
      <c r="R17" s="130"/>
      <c r="S17" s="130"/>
      <c r="T17" s="131">
        <v>0</v>
      </c>
      <c r="U17" s="130">
        <f>ROUND(E17*T17,2)</f>
        <v>0</v>
      </c>
      <c r="V17" s="132"/>
      <c r="W17" s="132"/>
      <c r="X17" s="132"/>
      <c r="Y17" s="132"/>
      <c r="Z17" s="132"/>
      <c r="AA17" s="132"/>
      <c r="AB17" s="132"/>
      <c r="AC17" s="132"/>
      <c r="AD17" s="132"/>
      <c r="AE17" s="132" t="s">
        <v>81</v>
      </c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</row>
    <row r="18" spans="1:60" x14ac:dyDescent="0.2">
      <c r="A18" s="135" t="s">
        <v>55</v>
      </c>
      <c r="B18" s="135" t="s">
        <v>108</v>
      </c>
      <c r="C18" s="136" t="s">
        <v>109</v>
      </c>
      <c r="D18" s="140"/>
      <c r="E18" s="138"/>
      <c r="F18" s="139"/>
      <c r="G18" s="139">
        <f>SUMIF(AE19:AE27,"&lt;&gt;NOR",G19:G27)</f>
        <v>0</v>
      </c>
      <c r="H18" s="139"/>
      <c r="I18" s="139">
        <f>SUM(I19:I27)</f>
        <v>0</v>
      </c>
      <c r="J18" s="139"/>
      <c r="K18" s="139">
        <f>SUM(K19:K27)</f>
        <v>0</v>
      </c>
      <c r="L18" s="139"/>
      <c r="M18" s="139">
        <f>SUM(M19:M27)</f>
        <v>0</v>
      </c>
      <c r="N18" s="140"/>
      <c r="O18" s="140">
        <f>SUM(O19:O27)</f>
        <v>1.7211800000000002</v>
      </c>
      <c r="P18" s="140"/>
      <c r="Q18" s="140">
        <f>SUM(Q19:Q27)</f>
        <v>0</v>
      </c>
      <c r="R18" s="140"/>
      <c r="S18" s="140"/>
      <c r="T18" s="141"/>
      <c r="U18" s="140">
        <f>SUM(U19:U27)</f>
        <v>16.52</v>
      </c>
      <c r="AE18" t="s">
        <v>80</v>
      </c>
    </row>
    <row r="19" spans="1:60" ht="22.5" outlineLevel="1" x14ac:dyDescent="0.2">
      <c r="A19" s="124">
        <v>8</v>
      </c>
      <c r="B19" s="124" t="s">
        <v>110</v>
      </c>
      <c r="C19" s="125" t="s">
        <v>111</v>
      </c>
      <c r="D19" s="130" t="s">
        <v>58</v>
      </c>
      <c r="E19" s="127">
        <v>15.690000000000001</v>
      </c>
      <c r="F19" s="128"/>
      <c r="G19" s="129">
        <f>ROUND(E19*F19,2)</f>
        <v>0</v>
      </c>
      <c r="H19" s="129"/>
      <c r="I19" s="129">
        <f>ROUND(E19*H19,2)</f>
        <v>0</v>
      </c>
      <c r="J19" s="129"/>
      <c r="K19" s="129">
        <f>ROUND(E19*J19,2)</f>
        <v>0</v>
      </c>
      <c r="L19" s="129">
        <v>21</v>
      </c>
      <c r="M19" s="129">
        <f>G19*(1+L19/100)</f>
        <v>0</v>
      </c>
      <c r="N19" s="130">
        <v>7.5340000000000004E-2</v>
      </c>
      <c r="O19" s="130">
        <f>ROUND(E19*N19,5)</f>
        <v>1.18208</v>
      </c>
      <c r="P19" s="130">
        <v>0</v>
      </c>
      <c r="Q19" s="130">
        <f>ROUND(E19*P19,5)</f>
        <v>0</v>
      </c>
      <c r="R19" s="130"/>
      <c r="S19" s="130"/>
      <c r="T19" s="131">
        <v>0.52915000000000001</v>
      </c>
      <c r="U19" s="130">
        <f>ROUND(E19*T19,2)</f>
        <v>8.3000000000000007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2" t="s">
        <v>81</v>
      </c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</row>
    <row r="20" spans="1:60" outlineLevel="1" x14ac:dyDescent="0.2">
      <c r="A20" s="124"/>
      <c r="B20" s="124"/>
      <c r="C20" s="133" t="s">
        <v>241</v>
      </c>
      <c r="D20" s="160"/>
      <c r="E20" s="134">
        <v>3.91</v>
      </c>
      <c r="F20" s="129"/>
      <c r="G20" s="129"/>
      <c r="H20" s="129"/>
      <c r="I20" s="129"/>
      <c r="J20" s="129"/>
      <c r="K20" s="129"/>
      <c r="L20" s="129"/>
      <c r="M20" s="129"/>
      <c r="N20" s="130"/>
      <c r="O20" s="130"/>
      <c r="P20" s="130"/>
      <c r="Q20" s="130"/>
      <c r="R20" s="130"/>
      <c r="S20" s="130"/>
      <c r="T20" s="131"/>
      <c r="U20" s="130"/>
      <c r="V20" s="132"/>
      <c r="W20" s="132"/>
      <c r="X20" s="132"/>
      <c r="Y20" s="132"/>
      <c r="Z20" s="132"/>
      <c r="AA20" s="132"/>
      <c r="AB20" s="132"/>
      <c r="AC20" s="132"/>
      <c r="AD20" s="132"/>
      <c r="AE20" s="132" t="s">
        <v>112</v>
      </c>
      <c r="AF20" s="132">
        <v>0</v>
      </c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</row>
    <row r="21" spans="1:60" outlineLevel="1" x14ac:dyDescent="0.2">
      <c r="A21" s="124"/>
      <c r="B21" s="124"/>
      <c r="C21" s="133" t="s">
        <v>242</v>
      </c>
      <c r="D21" s="160"/>
      <c r="E21" s="134">
        <v>8.99</v>
      </c>
      <c r="F21" s="129"/>
      <c r="G21" s="129"/>
      <c r="H21" s="129"/>
      <c r="I21" s="129"/>
      <c r="J21" s="129"/>
      <c r="K21" s="129"/>
      <c r="L21" s="129"/>
      <c r="M21" s="129"/>
      <c r="N21" s="130"/>
      <c r="O21" s="130"/>
      <c r="P21" s="130"/>
      <c r="Q21" s="130"/>
      <c r="R21" s="130"/>
      <c r="S21" s="130"/>
      <c r="T21" s="131"/>
      <c r="U21" s="130"/>
      <c r="V21" s="132"/>
      <c r="W21" s="132"/>
      <c r="X21" s="132"/>
      <c r="Y21" s="132"/>
      <c r="Z21" s="132"/>
      <c r="AA21" s="132"/>
      <c r="AB21" s="132"/>
      <c r="AC21" s="132"/>
      <c r="AD21" s="132"/>
      <c r="AE21" s="132" t="s">
        <v>112</v>
      </c>
      <c r="AF21" s="132">
        <v>0</v>
      </c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</row>
    <row r="22" spans="1:60" outlineLevel="1" x14ac:dyDescent="0.2">
      <c r="A22" s="124"/>
      <c r="B22" s="124"/>
      <c r="C22" s="133" t="s">
        <v>479</v>
      </c>
      <c r="D22" s="160"/>
      <c r="E22" s="134">
        <v>2.79</v>
      </c>
      <c r="F22" s="129"/>
      <c r="G22" s="129"/>
      <c r="H22" s="129"/>
      <c r="I22" s="129"/>
      <c r="J22" s="129"/>
      <c r="K22" s="129"/>
      <c r="L22" s="129"/>
      <c r="M22" s="129"/>
      <c r="N22" s="130"/>
      <c r="O22" s="130"/>
      <c r="P22" s="130"/>
      <c r="Q22" s="130"/>
      <c r="R22" s="130"/>
      <c r="S22" s="130"/>
      <c r="T22" s="131"/>
      <c r="U22" s="130"/>
      <c r="V22" s="132"/>
      <c r="W22" s="132"/>
      <c r="X22" s="132"/>
      <c r="Y22" s="132"/>
      <c r="Z22" s="132"/>
      <c r="AA22" s="132"/>
      <c r="AB22" s="132"/>
      <c r="AC22" s="132"/>
      <c r="AD22" s="132"/>
      <c r="AE22" s="132" t="s">
        <v>112</v>
      </c>
      <c r="AF22" s="132">
        <v>0</v>
      </c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</row>
    <row r="23" spans="1:60" outlineLevel="1" x14ac:dyDescent="0.2">
      <c r="A23" s="124">
        <v>9</v>
      </c>
      <c r="B23" s="124" t="s">
        <v>113</v>
      </c>
      <c r="C23" s="125" t="s">
        <v>114</v>
      </c>
      <c r="D23" s="130" t="s">
        <v>58</v>
      </c>
      <c r="E23" s="127">
        <v>5.43</v>
      </c>
      <c r="F23" s="128"/>
      <c r="G23" s="129">
        <f>ROUND(E23*F23,2)</f>
        <v>0</v>
      </c>
      <c r="H23" s="129"/>
      <c r="I23" s="129">
        <f>ROUND(E23*H23,2)</f>
        <v>0</v>
      </c>
      <c r="J23" s="129"/>
      <c r="K23" s="129">
        <f>ROUND(E23*J23,2)</f>
        <v>0</v>
      </c>
      <c r="L23" s="129">
        <v>21</v>
      </c>
      <c r="M23" s="129">
        <f>G23*(1+L23/100)</f>
        <v>0</v>
      </c>
      <c r="N23" s="130">
        <v>9.4810000000000005E-2</v>
      </c>
      <c r="O23" s="130">
        <f>ROUND(E23*N23,5)</f>
        <v>0.51482000000000006</v>
      </c>
      <c r="P23" s="130">
        <v>0</v>
      </c>
      <c r="Q23" s="130">
        <f>ROUND(E23*P23,5)</f>
        <v>0</v>
      </c>
      <c r="R23" s="130"/>
      <c r="S23" s="130"/>
      <c r="T23" s="131">
        <v>0.53500000000000003</v>
      </c>
      <c r="U23" s="130">
        <f>ROUND(E23*T23,2)</f>
        <v>2.91</v>
      </c>
      <c r="V23" s="132"/>
      <c r="W23" s="132"/>
      <c r="X23" s="132"/>
      <c r="Y23" s="132"/>
      <c r="Z23" s="132"/>
      <c r="AA23" s="132"/>
      <c r="AB23" s="132"/>
      <c r="AC23" s="132"/>
      <c r="AD23" s="132"/>
      <c r="AE23" s="132" t="s">
        <v>81</v>
      </c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</row>
    <row r="24" spans="1:60" outlineLevel="1" x14ac:dyDescent="0.2">
      <c r="A24" s="124"/>
      <c r="B24" s="124"/>
      <c r="C24" s="133" t="s">
        <v>243</v>
      </c>
      <c r="D24" s="160"/>
      <c r="E24" s="134">
        <v>4.83</v>
      </c>
      <c r="F24" s="129"/>
      <c r="G24" s="129"/>
      <c r="H24" s="129"/>
      <c r="I24" s="129"/>
      <c r="J24" s="129"/>
      <c r="K24" s="129"/>
      <c r="L24" s="129"/>
      <c r="M24" s="129"/>
      <c r="N24" s="130"/>
      <c r="O24" s="130"/>
      <c r="P24" s="130"/>
      <c r="Q24" s="130"/>
      <c r="R24" s="130"/>
      <c r="S24" s="130"/>
      <c r="T24" s="131"/>
      <c r="U24" s="130"/>
      <c r="V24" s="132"/>
      <c r="W24" s="132"/>
      <c r="X24" s="132"/>
      <c r="Y24" s="132"/>
      <c r="Z24" s="132"/>
      <c r="AA24" s="132"/>
      <c r="AB24" s="132"/>
      <c r="AC24" s="132"/>
      <c r="AD24" s="132"/>
      <c r="AE24" s="132" t="s">
        <v>112</v>
      </c>
      <c r="AF24" s="132">
        <v>0</v>
      </c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</row>
    <row r="25" spans="1:60" outlineLevel="1" x14ac:dyDescent="0.2">
      <c r="A25" s="124"/>
      <c r="B25" s="124"/>
      <c r="C25" s="133" t="s">
        <v>413</v>
      </c>
      <c r="D25" s="160"/>
      <c r="E25" s="134">
        <v>0.6</v>
      </c>
      <c r="F25" s="129"/>
      <c r="G25" s="129"/>
      <c r="H25" s="129"/>
      <c r="I25" s="129"/>
      <c r="J25" s="129"/>
      <c r="K25" s="129"/>
      <c r="L25" s="129"/>
      <c r="M25" s="129"/>
      <c r="N25" s="130"/>
      <c r="O25" s="130"/>
      <c r="P25" s="130"/>
      <c r="Q25" s="130"/>
      <c r="R25" s="130"/>
      <c r="S25" s="130"/>
      <c r="T25" s="131"/>
      <c r="U25" s="130"/>
      <c r="V25" s="132"/>
      <c r="W25" s="132"/>
      <c r="X25" s="132"/>
      <c r="Y25" s="132"/>
      <c r="Z25" s="132"/>
      <c r="AA25" s="132"/>
      <c r="AB25" s="132"/>
      <c r="AC25" s="132"/>
      <c r="AD25" s="132"/>
      <c r="AE25" s="132" t="s">
        <v>112</v>
      </c>
      <c r="AF25" s="132">
        <v>0</v>
      </c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</row>
    <row r="26" spans="1:60" ht="22.5" outlineLevel="1" x14ac:dyDescent="0.2">
      <c r="A26" s="124">
        <v>10</v>
      </c>
      <c r="B26" s="124" t="s">
        <v>115</v>
      </c>
      <c r="C26" s="125" t="s">
        <v>116</v>
      </c>
      <c r="D26" s="130" t="s">
        <v>44</v>
      </c>
      <c r="E26" s="127">
        <v>23.8</v>
      </c>
      <c r="F26" s="128"/>
      <c r="G26" s="129">
        <f>ROUND(E26*F26,2)</f>
        <v>0</v>
      </c>
      <c r="H26" s="129"/>
      <c r="I26" s="129">
        <f>ROUND(E26*H26,2)</f>
        <v>0</v>
      </c>
      <c r="J26" s="129"/>
      <c r="K26" s="129">
        <f>ROUND(E26*J26,2)</f>
        <v>0</v>
      </c>
      <c r="L26" s="129">
        <v>21</v>
      </c>
      <c r="M26" s="129">
        <f>G26*(1+L26/100)</f>
        <v>0</v>
      </c>
      <c r="N26" s="130">
        <v>1.0200000000000001E-3</v>
      </c>
      <c r="O26" s="130">
        <f>ROUND(E26*N26,5)</f>
        <v>2.4279999999999999E-2</v>
      </c>
      <c r="P26" s="130">
        <v>0</v>
      </c>
      <c r="Q26" s="130">
        <f>ROUND(E26*P26,5)</f>
        <v>0</v>
      </c>
      <c r="R26" s="130"/>
      <c r="S26" s="130"/>
      <c r="T26" s="131">
        <v>0.223</v>
      </c>
      <c r="U26" s="130">
        <f>ROUND(E26*T26,2)</f>
        <v>5.31</v>
      </c>
      <c r="V26" s="132"/>
      <c r="W26" s="132"/>
      <c r="X26" s="132"/>
      <c r="Y26" s="132"/>
      <c r="Z26" s="132"/>
      <c r="AA26" s="132"/>
      <c r="AB26" s="132"/>
      <c r="AC26" s="132"/>
      <c r="AD26" s="132"/>
      <c r="AE26" s="132" t="s">
        <v>81</v>
      </c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</row>
    <row r="27" spans="1:60" outlineLevel="1" x14ac:dyDescent="0.2">
      <c r="A27" s="124"/>
      <c r="B27" s="124"/>
      <c r="C27" s="133" t="s">
        <v>480</v>
      </c>
      <c r="D27" s="160"/>
      <c r="E27" s="134">
        <v>23.8</v>
      </c>
      <c r="F27" s="129"/>
      <c r="G27" s="129"/>
      <c r="H27" s="129"/>
      <c r="I27" s="129"/>
      <c r="J27" s="129"/>
      <c r="K27" s="129"/>
      <c r="L27" s="129"/>
      <c r="M27" s="129"/>
      <c r="N27" s="130"/>
      <c r="O27" s="130"/>
      <c r="P27" s="130"/>
      <c r="Q27" s="130"/>
      <c r="R27" s="130"/>
      <c r="S27" s="130"/>
      <c r="T27" s="131"/>
      <c r="U27" s="130"/>
      <c r="V27" s="132"/>
      <c r="W27" s="132"/>
      <c r="X27" s="132"/>
      <c r="Y27" s="132"/>
      <c r="Z27" s="132"/>
      <c r="AA27" s="132"/>
      <c r="AB27" s="132"/>
      <c r="AC27" s="132"/>
      <c r="AD27" s="132"/>
      <c r="AE27" s="132" t="s">
        <v>112</v>
      </c>
      <c r="AF27" s="132">
        <v>0</v>
      </c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</row>
    <row r="28" spans="1:60" x14ac:dyDescent="0.2">
      <c r="A28" s="135" t="s">
        <v>55</v>
      </c>
      <c r="B28" s="135" t="s">
        <v>117</v>
      </c>
      <c r="C28" s="136" t="s">
        <v>118</v>
      </c>
      <c r="D28" s="140"/>
      <c r="E28" s="138"/>
      <c r="F28" s="139"/>
      <c r="G28" s="139">
        <f>SUMIF(AE29:AE63,"&lt;&gt;NOR",G29:G63)</f>
        <v>0</v>
      </c>
      <c r="H28" s="139"/>
      <c r="I28" s="139">
        <f>SUM(I29:I63)</f>
        <v>0</v>
      </c>
      <c r="J28" s="139"/>
      <c r="K28" s="139">
        <f>SUM(K29:K63)</f>
        <v>0</v>
      </c>
      <c r="L28" s="139"/>
      <c r="M28" s="139">
        <f>SUM(M29:M63)</f>
        <v>0</v>
      </c>
      <c r="N28" s="140"/>
      <c r="O28" s="140">
        <f>SUM(O29:O63)</f>
        <v>0.74736999999999998</v>
      </c>
      <c r="P28" s="140"/>
      <c r="Q28" s="140">
        <f>SUM(Q29:Q63)</f>
        <v>0</v>
      </c>
      <c r="R28" s="140"/>
      <c r="S28" s="140"/>
      <c r="T28" s="141"/>
      <c r="U28" s="140">
        <f>SUM(U29:U63)</f>
        <v>37.1</v>
      </c>
      <c r="AE28" t="s">
        <v>80</v>
      </c>
    </row>
    <row r="29" spans="1:60" outlineLevel="1" x14ac:dyDescent="0.2">
      <c r="A29" s="124">
        <v>11</v>
      </c>
      <c r="B29" s="124" t="s">
        <v>244</v>
      </c>
      <c r="C29" s="125" t="s">
        <v>245</v>
      </c>
      <c r="D29" s="130" t="s">
        <v>58</v>
      </c>
      <c r="E29" s="127">
        <v>15.824999999999999</v>
      </c>
      <c r="F29" s="128"/>
      <c r="G29" s="129">
        <f>ROUND(E29*F29,2)</f>
        <v>0</v>
      </c>
      <c r="H29" s="129"/>
      <c r="I29" s="129">
        <f>ROUND(E29*H29,2)</f>
        <v>0</v>
      </c>
      <c r="J29" s="129"/>
      <c r="K29" s="129">
        <f>ROUND(E29*J29,2)</f>
        <v>0</v>
      </c>
      <c r="L29" s="129">
        <v>21</v>
      </c>
      <c r="M29" s="129">
        <f>G29*(1+L29/100)</f>
        <v>0</v>
      </c>
      <c r="N29" s="130">
        <v>5.4299999999999999E-3</v>
      </c>
      <c r="O29" s="130">
        <f>ROUND(E29*N29,5)</f>
        <v>8.5930000000000006E-2</v>
      </c>
      <c r="P29" s="130">
        <v>0</v>
      </c>
      <c r="Q29" s="130">
        <f>ROUND(E29*P29,5)</f>
        <v>0</v>
      </c>
      <c r="R29" s="130"/>
      <c r="S29" s="130"/>
      <c r="T29" s="131">
        <v>0.16941999999999999</v>
      </c>
      <c r="U29" s="130">
        <f>ROUND(E29*T29,2)</f>
        <v>2.68</v>
      </c>
      <c r="V29" s="132"/>
      <c r="W29" s="132"/>
      <c r="X29" s="132"/>
      <c r="Y29" s="132"/>
      <c r="Z29" s="132"/>
      <c r="AA29" s="132"/>
      <c r="AB29" s="132"/>
      <c r="AC29" s="132"/>
      <c r="AD29" s="132"/>
      <c r="AE29" s="132" t="s">
        <v>81</v>
      </c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</row>
    <row r="30" spans="1:60" outlineLevel="1" x14ac:dyDescent="0.2">
      <c r="A30" s="124"/>
      <c r="B30" s="124"/>
      <c r="C30" s="133" t="s">
        <v>414</v>
      </c>
      <c r="D30" s="160"/>
      <c r="E30" s="134"/>
      <c r="F30" s="129"/>
      <c r="G30" s="129"/>
      <c r="H30" s="129"/>
      <c r="I30" s="129"/>
      <c r="J30" s="129"/>
      <c r="K30" s="129"/>
      <c r="L30" s="129"/>
      <c r="M30" s="129"/>
      <c r="N30" s="130"/>
      <c r="O30" s="130"/>
      <c r="P30" s="130"/>
      <c r="Q30" s="130"/>
      <c r="R30" s="130"/>
      <c r="S30" s="130"/>
      <c r="T30" s="131"/>
      <c r="U30" s="130"/>
      <c r="V30" s="132"/>
      <c r="W30" s="132"/>
      <c r="X30" s="132"/>
      <c r="Y30" s="132"/>
      <c r="Z30" s="132"/>
      <c r="AA30" s="132"/>
      <c r="AB30" s="132"/>
      <c r="AC30" s="132"/>
      <c r="AD30" s="132"/>
      <c r="AE30" s="132" t="s">
        <v>112</v>
      </c>
      <c r="AF30" s="132">
        <v>0</v>
      </c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</row>
    <row r="31" spans="1:60" outlineLevel="1" x14ac:dyDescent="0.2">
      <c r="A31" s="124"/>
      <c r="B31" s="124"/>
      <c r="C31" s="133" t="s">
        <v>415</v>
      </c>
      <c r="D31" s="160"/>
      <c r="E31" s="134">
        <v>6.5250000000000004</v>
      </c>
      <c r="F31" s="129"/>
      <c r="G31" s="129"/>
      <c r="H31" s="129"/>
      <c r="I31" s="129"/>
      <c r="J31" s="129"/>
      <c r="K31" s="129"/>
      <c r="L31" s="129"/>
      <c r="M31" s="129"/>
      <c r="N31" s="130"/>
      <c r="O31" s="130"/>
      <c r="P31" s="130"/>
      <c r="Q31" s="130"/>
      <c r="R31" s="130"/>
      <c r="S31" s="130"/>
      <c r="T31" s="131"/>
      <c r="U31" s="130"/>
      <c r="V31" s="132"/>
      <c r="W31" s="132"/>
      <c r="X31" s="132"/>
      <c r="Y31" s="132"/>
      <c r="Z31" s="132"/>
      <c r="AA31" s="132"/>
      <c r="AB31" s="132"/>
      <c r="AC31" s="132"/>
      <c r="AD31" s="132"/>
      <c r="AE31" s="132" t="s">
        <v>112</v>
      </c>
      <c r="AF31" s="132">
        <v>0</v>
      </c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</row>
    <row r="32" spans="1:60" outlineLevel="1" x14ac:dyDescent="0.2">
      <c r="A32" s="124"/>
      <c r="B32" s="124"/>
      <c r="C32" s="133" t="s">
        <v>416</v>
      </c>
      <c r="D32" s="160"/>
      <c r="E32" s="134">
        <v>9.3000000000000007</v>
      </c>
      <c r="F32" s="129"/>
      <c r="G32" s="129"/>
      <c r="H32" s="129"/>
      <c r="I32" s="129"/>
      <c r="J32" s="129"/>
      <c r="K32" s="129"/>
      <c r="L32" s="129"/>
      <c r="M32" s="129"/>
      <c r="N32" s="130"/>
      <c r="O32" s="130"/>
      <c r="P32" s="130"/>
      <c r="Q32" s="130"/>
      <c r="R32" s="130"/>
      <c r="S32" s="130"/>
      <c r="T32" s="131"/>
      <c r="U32" s="130"/>
      <c r="V32" s="132"/>
      <c r="W32" s="132"/>
      <c r="X32" s="132"/>
      <c r="Y32" s="132"/>
      <c r="Z32" s="132"/>
      <c r="AA32" s="132"/>
      <c r="AB32" s="132"/>
      <c r="AC32" s="132"/>
      <c r="AD32" s="132"/>
      <c r="AE32" s="132" t="s">
        <v>112</v>
      </c>
      <c r="AF32" s="132">
        <v>0</v>
      </c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</row>
    <row r="33" spans="1:60" outlineLevel="1" x14ac:dyDescent="0.2">
      <c r="A33" s="124">
        <v>12</v>
      </c>
      <c r="B33" s="124" t="s">
        <v>119</v>
      </c>
      <c r="C33" s="125" t="s">
        <v>120</v>
      </c>
      <c r="D33" s="130" t="s">
        <v>58</v>
      </c>
      <c r="E33" s="127">
        <v>30.114999999999998</v>
      </c>
      <c r="F33" s="128"/>
      <c r="G33" s="129">
        <f>ROUND(E33*F33,2)</f>
        <v>0</v>
      </c>
      <c r="H33" s="129"/>
      <c r="I33" s="129">
        <f>ROUND(E33*H33,2)</f>
        <v>0</v>
      </c>
      <c r="J33" s="129"/>
      <c r="K33" s="129">
        <f>ROUND(E33*J33,2)</f>
        <v>0</v>
      </c>
      <c r="L33" s="129">
        <v>21</v>
      </c>
      <c r="M33" s="129">
        <f>G33*(1+L33/100)</f>
        <v>0</v>
      </c>
      <c r="N33" s="130">
        <v>6.9300000000000004E-3</v>
      </c>
      <c r="O33" s="130">
        <f>ROUND(E33*N33,5)</f>
        <v>0.2087</v>
      </c>
      <c r="P33" s="130">
        <v>0</v>
      </c>
      <c r="Q33" s="130">
        <f>ROUND(E33*P33,5)</f>
        <v>0</v>
      </c>
      <c r="R33" s="130"/>
      <c r="S33" s="130"/>
      <c r="T33" s="131">
        <v>0.28399999999999997</v>
      </c>
      <c r="U33" s="130">
        <f>ROUND(E33*T33,2)</f>
        <v>8.5500000000000007</v>
      </c>
      <c r="V33" s="132"/>
      <c r="W33" s="132"/>
      <c r="X33" s="132"/>
      <c r="Y33" s="132"/>
      <c r="Z33" s="132"/>
      <c r="AA33" s="132"/>
      <c r="AB33" s="132"/>
      <c r="AC33" s="132"/>
      <c r="AD33" s="132"/>
      <c r="AE33" s="132" t="s">
        <v>81</v>
      </c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</row>
    <row r="34" spans="1:60" outlineLevel="1" x14ac:dyDescent="0.2">
      <c r="A34" s="124"/>
      <c r="B34" s="124"/>
      <c r="C34" s="133" t="s">
        <v>246</v>
      </c>
      <c r="D34" s="160"/>
      <c r="E34" s="134"/>
      <c r="F34" s="129"/>
      <c r="G34" s="129"/>
      <c r="H34" s="129"/>
      <c r="I34" s="129"/>
      <c r="J34" s="129"/>
      <c r="K34" s="129"/>
      <c r="L34" s="129"/>
      <c r="M34" s="129"/>
      <c r="N34" s="130"/>
      <c r="O34" s="130"/>
      <c r="P34" s="130"/>
      <c r="Q34" s="130"/>
      <c r="R34" s="130"/>
      <c r="S34" s="130"/>
      <c r="T34" s="131"/>
      <c r="U34" s="130"/>
      <c r="V34" s="132"/>
      <c r="W34" s="132"/>
      <c r="X34" s="132"/>
      <c r="Y34" s="132"/>
      <c r="Z34" s="132"/>
      <c r="AA34" s="132"/>
      <c r="AB34" s="132"/>
      <c r="AC34" s="132"/>
      <c r="AD34" s="132"/>
      <c r="AE34" s="132" t="s">
        <v>112</v>
      </c>
      <c r="AF34" s="132">
        <v>0</v>
      </c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</row>
    <row r="35" spans="1:60" outlineLevel="1" x14ac:dyDescent="0.2">
      <c r="A35" s="124"/>
      <c r="B35" s="124"/>
      <c r="C35" s="133" t="s">
        <v>481</v>
      </c>
      <c r="D35" s="160"/>
      <c r="E35" s="134">
        <v>6.0949999999999998</v>
      </c>
      <c r="F35" s="129"/>
      <c r="G35" s="129"/>
      <c r="H35" s="129"/>
      <c r="I35" s="129"/>
      <c r="J35" s="129"/>
      <c r="K35" s="129"/>
      <c r="L35" s="129"/>
      <c r="M35" s="129"/>
      <c r="N35" s="130"/>
      <c r="O35" s="130"/>
      <c r="P35" s="130"/>
      <c r="Q35" s="130"/>
      <c r="R35" s="130"/>
      <c r="S35" s="130"/>
      <c r="T35" s="131"/>
      <c r="U35" s="130"/>
      <c r="V35" s="132"/>
      <c r="W35" s="132"/>
      <c r="X35" s="132"/>
      <c r="Y35" s="132"/>
      <c r="Z35" s="132"/>
      <c r="AA35" s="132"/>
      <c r="AB35" s="132"/>
      <c r="AC35" s="132"/>
      <c r="AD35" s="132"/>
      <c r="AE35" s="132" t="s">
        <v>112</v>
      </c>
      <c r="AF35" s="132">
        <v>0</v>
      </c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</row>
    <row r="36" spans="1:60" outlineLevel="1" x14ac:dyDescent="0.2">
      <c r="A36" s="124"/>
      <c r="B36" s="124"/>
      <c r="C36" s="133" t="s">
        <v>482</v>
      </c>
      <c r="D36" s="160"/>
      <c r="E36" s="134">
        <v>12.73</v>
      </c>
      <c r="F36" s="129"/>
      <c r="G36" s="129"/>
      <c r="H36" s="129"/>
      <c r="I36" s="129"/>
      <c r="J36" s="129"/>
      <c r="K36" s="129"/>
      <c r="L36" s="129"/>
      <c r="M36" s="129"/>
      <c r="N36" s="130"/>
      <c r="O36" s="130"/>
      <c r="P36" s="130"/>
      <c r="Q36" s="130"/>
      <c r="R36" s="130"/>
      <c r="S36" s="130"/>
      <c r="T36" s="131"/>
      <c r="U36" s="130"/>
      <c r="V36" s="132"/>
      <c r="W36" s="132"/>
      <c r="X36" s="132"/>
      <c r="Y36" s="132"/>
      <c r="Z36" s="132"/>
      <c r="AA36" s="132"/>
      <c r="AB36" s="132"/>
      <c r="AC36" s="132"/>
      <c r="AD36" s="132"/>
      <c r="AE36" s="132" t="s">
        <v>112</v>
      </c>
      <c r="AF36" s="132">
        <v>0</v>
      </c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</row>
    <row r="37" spans="1:60" outlineLevel="1" x14ac:dyDescent="0.2">
      <c r="A37" s="124"/>
      <c r="B37" s="124"/>
      <c r="C37" s="133" t="s">
        <v>483</v>
      </c>
      <c r="D37" s="160"/>
      <c r="E37" s="134">
        <v>2.5299999999999998</v>
      </c>
      <c r="F37" s="129"/>
      <c r="G37" s="129"/>
      <c r="H37" s="129"/>
      <c r="I37" s="129"/>
      <c r="J37" s="129"/>
      <c r="K37" s="129"/>
      <c r="L37" s="129"/>
      <c r="M37" s="129"/>
      <c r="N37" s="130"/>
      <c r="O37" s="130"/>
      <c r="P37" s="130"/>
      <c r="Q37" s="130"/>
      <c r="R37" s="130"/>
      <c r="S37" s="130"/>
      <c r="T37" s="131"/>
      <c r="U37" s="130"/>
      <c r="V37" s="132"/>
      <c r="W37" s="132"/>
      <c r="X37" s="132"/>
      <c r="Y37" s="132"/>
      <c r="Z37" s="132"/>
      <c r="AA37" s="132"/>
      <c r="AB37" s="132"/>
      <c r="AC37" s="132"/>
      <c r="AD37" s="132"/>
      <c r="AE37" s="132" t="s">
        <v>112</v>
      </c>
      <c r="AF37" s="132">
        <v>0</v>
      </c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</row>
    <row r="38" spans="1:60" outlineLevel="1" x14ac:dyDescent="0.2">
      <c r="A38" s="124"/>
      <c r="B38" s="124"/>
      <c r="C38" s="133" t="s">
        <v>484</v>
      </c>
      <c r="D38" s="160"/>
      <c r="E38" s="134"/>
      <c r="F38" s="129"/>
      <c r="G38" s="129"/>
      <c r="H38" s="129"/>
      <c r="I38" s="129"/>
      <c r="J38" s="129"/>
      <c r="K38" s="129"/>
      <c r="L38" s="129"/>
      <c r="M38" s="129"/>
      <c r="N38" s="130"/>
      <c r="O38" s="130"/>
      <c r="P38" s="130"/>
      <c r="Q38" s="130"/>
      <c r="R38" s="130"/>
      <c r="S38" s="130"/>
      <c r="T38" s="131"/>
      <c r="U38" s="130"/>
      <c r="V38" s="132"/>
      <c r="W38" s="132"/>
      <c r="X38" s="132"/>
      <c r="Y38" s="132"/>
      <c r="Z38" s="132"/>
      <c r="AA38" s="132"/>
      <c r="AB38" s="132"/>
      <c r="AC38" s="132"/>
      <c r="AD38" s="132"/>
      <c r="AE38" s="132" t="s">
        <v>112</v>
      </c>
      <c r="AF38" s="132">
        <v>0</v>
      </c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</row>
    <row r="39" spans="1:60" outlineLevel="1" x14ac:dyDescent="0.2">
      <c r="A39" s="124"/>
      <c r="B39" s="124"/>
      <c r="C39" s="133" t="s">
        <v>485</v>
      </c>
      <c r="D39" s="160"/>
      <c r="E39" s="134">
        <v>7.56</v>
      </c>
      <c r="F39" s="129"/>
      <c r="G39" s="129"/>
      <c r="H39" s="129"/>
      <c r="I39" s="129"/>
      <c r="J39" s="129"/>
      <c r="K39" s="129"/>
      <c r="L39" s="129"/>
      <c r="M39" s="129"/>
      <c r="N39" s="130"/>
      <c r="O39" s="130"/>
      <c r="P39" s="130"/>
      <c r="Q39" s="130"/>
      <c r="R39" s="130"/>
      <c r="S39" s="130"/>
      <c r="T39" s="131"/>
      <c r="U39" s="130"/>
      <c r="V39" s="132"/>
      <c r="W39" s="132"/>
      <c r="X39" s="132"/>
      <c r="Y39" s="132"/>
      <c r="Z39" s="132"/>
      <c r="AA39" s="132"/>
      <c r="AB39" s="132"/>
      <c r="AC39" s="132"/>
      <c r="AD39" s="132"/>
      <c r="AE39" s="132" t="s">
        <v>112</v>
      </c>
      <c r="AF39" s="132">
        <v>0</v>
      </c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</row>
    <row r="40" spans="1:60" outlineLevel="1" x14ac:dyDescent="0.2">
      <c r="A40" s="124"/>
      <c r="B40" s="124"/>
      <c r="C40" s="133" t="s">
        <v>486</v>
      </c>
      <c r="D40" s="160"/>
      <c r="E40" s="134">
        <v>1.2</v>
      </c>
      <c r="F40" s="129"/>
      <c r="G40" s="129"/>
      <c r="H40" s="129"/>
      <c r="I40" s="129"/>
      <c r="J40" s="129"/>
      <c r="K40" s="129"/>
      <c r="L40" s="129"/>
      <c r="M40" s="129"/>
      <c r="N40" s="130"/>
      <c r="O40" s="130"/>
      <c r="P40" s="130"/>
      <c r="Q40" s="130"/>
      <c r="R40" s="130"/>
      <c r="S40" s="130"/>
      <c r="T40" s="131"/>
      <c r="U40" s="130"/>
      <c r="V40" s="132"/>
      <c r="W40" s="132"/>
      <c r="X40" s="132"/>
      <c r="Y40" s="132"/>
      <c r="Z40" s="132"/>
      <c r="AA40" s="132"/>
      <c r="AB40" s="132"/>
      <c r="AC40" s="132"/>
      <c r="AD40" s="132"/>
      <c r="AE40" s="132" t="s">
        <v>112</v>
      </c>
      <c r="AF40" s="132">
        <v>0</v>
      </c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</row>
    <row r="41" spans="1:60" ht="22.5" outlineLevel="1" x14ac:dyDescent="0.2">
      <c r="A41" s="124">
        <v>13</v>
      </c>
      <c r="B41" s="124" t="s">
        <v>121</v>
      </c>
      <c r="C41" s="125" t="s">
        <v>122</v>
      </c>
      <c r="D41" s="130" t="s">
        <v>58</v>
      </c>
      <c r="E41" s="127">
        <v>52.75</v>
      </c>
      <c r="F41" s="128"/>
      <c r="G41" s="129">
        <f>ROUND(E41*F41,2)</f>
        <v>0</v>
      </c>
      <c r="H41" s="129"/>
      <c r="I41" s="129">
        <f>ROUND(E41*H41,2)</f>
        <v>0</v>
      </c>
      <c r="J41" s="129"/>
      <c r="K41" s="129">
        <f>ROUND(E41*J41,2)</f>
        <v>0</v>
      </c>
      <c r="L41" s="129">
        <v>21</v>
      </c>
      <c r="M41" s="129">
        <f>G41*(1+L41/100)</f>
        <v>0</v>
      </c>
      <c r="N41" s="130">
        <v>5.2900000000000004E-3</v>
      </c>
      <c r="O41" s="130">
        <f>ROUND(E41*N41,5)</f>
        <v>0.27905000000000002</v>
      </c>
      <c r="P41" s="130">
        <v>0</v>
      </c>
      <c r="Q41" s="130">
        <f>ROUND(E41*P41,5)</f>
        <v>0</v>
      </c>
      <c r="R41" s="130"/>
      <c r="S41" s="130"/>
      <c r="T41" s="131">
        <v>0.25115999999999999</v>
      </c>
      <c r="U41" s="130">
        <f>ROUND(E41*T41,2)</f>
        <v>13.25</v>
      </c>
      <c r="V41" s="132"/>
      <c r="W41" s="132"/>
      <c r="X41" s="132"/>
      <c r="Y41" s="132"/>
      <c r="Z41" s="132"/>
      <c r="AA41" s="132"/>
      <c r="AB41" s="132"/>
      <c r="AC41" s="132"/>
      <c r="AD41" s="132"/>
      <c r="AE41" s="132" t="s">
        <v>81</v>
      </c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</row>
    <row r="42" spans="1:60" outlineLevel="1" x14ac:dyDescent="0.2">
      <c r="A42" s="124"/>
      <c r="B42" s="124"/>
      <c r="C42" s="133" t="s">
        <v>487</v>
      </c>
      <c r="D42" s="160"/>
      <c r="E42" s="134">
        <v>30.114999999999998</v>
      </c>
      <c r="F42" s="129"/>
      <c r="G42" s="129"/>
      <c r="H42" s="129"/>
      <c r="I42" s="129"/>
      <c r="J42" s="129"/>
      <c r="K42" s="129"/>
      <c r="L42" s="129"/>
      <c r="M42" s="129"/>
      <c r="N42" s="130"/>
      <c r="O42" s="130"/>
      <c r="P42" s="130"/>
      <c r="Q42" s="130"/>
      <c r="R42" s="130"/>
      <c r="S42" s="130"/>
      <c r="T42" s="131"/>
      <c r="U42" s="130"/>
      <c r="V42" s="132"/>
      <c r="W42" s="132"/>
      <c r="X42" s="132"/>
      <c r="Y42" s="132"/>
      <c r="Z42" s="132"/>
      <c r="AA42" s="132"/>
      <c r="AB42" s="132"/>
      <c r="AC42" s="132"/>
      <c r="AD42" s="132"/>
      <c r="AE42" s="132" t="s">
        <v>112</v>
      </c>
      <c r="AF42" s="132">
        <v>0</v>
      </c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</row>
    <row r="43" spans="1:60" outlineLevel="1" x14ac:dyDescent="0.2">
      <c r="A43" s="124"/>
      <c r="B43" s="124"/>
      <c r="C43" s="133" t="s">
        <v>417</v>
      </c>
      <c r="D43" s="160"/>
      <c r="E43" s="134"/>
      <c r="F43" s="129"/>
      <c r="G43" s="129"/>
      <c r="H43" s="129"/>
      <c r="I43" s="129"/>
      <c r="J43" s="129"/>
      <c r="K43" s="129"/>
      <c r="L43" s="129"/>
      <c r="M43" s="129"/>
      <c r="N43" s="130"/>
      <c r="O43" s="130"/>
      <c r="P43" s="130"/>
      <c r="Q43" s="130"/>
      <c r="R43" s="130"/>
      <c r="S43" s="130"/>
      <c r="T43" s="131"/>
      <c r="U43" s="130"/>
      <c r="V43" s="132"/>
      <c r="W43" s="132"/>
      <c r="X43" s="132"/>
      <c r="Y43" s="132"/>
      <c r="Z43" s="132"/>
      <c r="AA43" s="132"/>
      <c r="AB43" s="132"/>
      <c r="AC43" s="132"/>
      <c r="AD43" s="132"/>
      <c r="AE43" s="132" t="s">
        <v>112</v>
      </c>
      <c r="AF43" s="132">
        <v>0</v>
      </c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</row>
    <row r="44" spans="1:60" outlineLevel="1" x14ac:dyDescent="0.2">
      <c r="A44" s="124"/>
      <c r="B44" s="124"/>
      <c r="C44" s="133" t="s">
        <v>418</v>
      </c>
      <c r="D44" s="160"/>
      <c r="E44" s="134">
        <v>5.3250000000000002</v>
      </c>
      <c r="F44" s="129"/>
      <c r="G44" s="129"/>
      <c r="H44" s="129"/>
      <c r="I44" s="129"/>
      <c r="J44" s="129"/>
      <c r="K44" s="129"/>
      <c r="L44" s="129"/>
      <c r="M44" s="129"/>
      <c r="N44" s="130"/>
      <c r="O44" s="130"/>
      <c r="P44" s="130"/>
      <c r="Q44" s="130"/>
      <c r="R44" s="130"/>
      <c r="S44" s="130"/>
      <c r="T44" s="131"/>
      <c r="U44" s="130"/>
      <c r="V44" s="132"/>
      <c r="W44" s="132"/>
      <c r="X44" s="132"/>
      <c r="Y44" s="132"/>
      <c r="Z44" s="132"/>
      <c r="AA44" s="132"/>
      <c r="AB44" s="132"/>
      <c r="AC44" s="132"/>
      <c r="AD44" s="132"/>
      <c r="AE44" s="132" t="s">
        <v>112</v>
      </c>
      <c r="AF44" s="132">
        <v>0</v>
      </c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</row>
    <row r="45" spans="1:60" outlineLevel="1" x14ac:dyDescent="0.2">
      <c r="A45" s="124"/>
      <c r="B45" s="124"/>
      <c r="C45" s="133" t="s">
        <v>419</v>
      </c>
      <c r="D45" s="160"/>
      <c r="E45" s="134">
        <v>4.2</v>
      </c>
      <c r="F45" s="129"/>
      <c r="G45" s="129"/>
      <c r="H45" s="129"/>
      <c r="I45" s="129"/>
      <c r="J45" s="129"/>
      <c r="K45" s="129"/>
      <c r="L45" s="129"/>
      <c r="M45" s="129"/>
      <c r="N45" s="130"/>
      <c r="O45" s="130"/>
      <c r="P45" s="130"/>
      <c r="Q45" s="130"/>
      <c r="R45" s="130"/>
      <c r="S45" s="130"/>
      <c r="T45" s="131"/>
      <c r="U45" s="130"/>
      <c r="V45" s="132"/>
      <c r="W45" s="132"/>
      <c r="X45" s="132"/>
      <c r="Y45" s="132"/>
      <c r="Z45" s="132"/>
      <c r="AA45" s="132"/>
      <c r="AB45" s="132"/>
      <c r="AC45" s="132"/>
      <c r="AD45" s="132"/>
      <c r="AE45" s="132" t="s">
        <v>112</v>
      </c>
      <c r="AF45" s="132">
        <v>0</v>
      </c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</row>
    <row r="46" spans="1:60" outlineLevel="1" x14ac:dyDescent="0.2">
      <c r="A46" s="124"/>
      <c r="B46" s="124"/>
      <c r="C46" s="133" t="s">
        <v>420</v>
      </c>
      <c r="D46" s="160"/>
      <c r="E46" s="134">
        <v>4.5</v>
      </c>
      <c r="F46" s="129"/>
      <c r="G46" s="129"/>
      <c r="H46" s="129"/>
      <c r="I46" s="129"/>
      <c r="J46" s="129"/>
      <c r="K46" s="129"/>
      <c r="L46" s="129"/>
      <c r="M46" s="129"/>
      <c r="N46" s="130"/>
      <c r="O46" s="130"/>
      <c r="P46" s="130"/>
      <c r="Q46" s="130"/>
      <c r="R46" s="130"/>
      <c r="S46" s="130"/>
      <c r="T46" s="131"/>
      <c r="U46" s="130"/>
      <c r="V46" s="132"/>
      <c r="W46" s="132"/>
      <c r="X46" s="132"/>
      <c r="Y46" s="132"/>
      <c r="Z46" s="132"/>
      <c r="AA46" s="132"/>
      <c r="AB46" s="132"/>
      <c r="AC46" s="132"/>
      <c r="AD46" s="132"/>
      <c r="AE46" s="132" t="s">
        <v>112</v>
      </c>
      <c r="AF46" s="132">
        <v>0</v>
      </c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</row>
    <row r="47" spans="1:60" outlineLevel="1" x14ac:dyDescent="0.2">
      <c r="A47" s="124"/>
      <c r="B47" s="124"/>
      <c r="C47" s="133" t="s">
        <v>421</v>
      </c>
      <c r="D47" s="160"/>
      <c r="E47" s="134">
        <v>2.4</v>
      </c>
      <c r="F47" s="129"/>
      <c r="G47" s="129"/>
      <c r="H47" s="129"/>
      <c r="I47" s="129"/>
      <c r="J47" s="129"/>
      <c r="K47" s="129"/>
      <c r="L47" s="129"/>
      <c r="M47" s="129"/>
      <c r="N47" s="130"/>
      <c r="O47" s="130"/>
      <c r="P47" s="130"/>
      <c r="Q47" s="130"/>
      <c r="R47" s="130"/>
      <c r="S47" s="130"/>
      <c r="T47" s="131"/>
      <c r="U47" s="130"/>
      <c r="V47" s="132"/>
      <c r="W47" s="132"/>
      <c r="X47" s="132"/>
      <c r="Y47" s="132"/>
      <c r="Z47" s="132"/>
      <c r="AA47" s="132"/>
      <c r="AB47" s="132"/>
      <c r="AC47" s="132"/>
      <c r="AD47" s="132"/>
      <c r="AE47" s="132" t="s">
        <v>112</v>
      </c>
      <c r="AF47" s="132">
        <v>0</v>
      </c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</row>
    <row r="48" spans="1:60" outlineLevel="1" x14ac:dyDescent="0.2">
      <c r="A48" s="124"/>
      <c r="B48" s="124"/>
      <c r="C48" s="133" t="s">
        <v>422</v>
      </c>
      <c r="D48" s="160"/>
      <c r="E48" s="134">
        <v>3.81</v>
      </c>
      <c r="F48" s="129"/>
      <c r="G48" s="129"/>
      <c r="H48" s="129"/>
      <c r="I48" s="129"/>
      <c r="J48" s="129"/>
      <c r="K48" s="129"/>
      <c r="L48" s="129"/>
      <c r="M48" s="129"/>
      <c r="N48" s="130"/>
      <c r="O48" s="130"/>
      <c r="P48" s="130"/>
      <c r="Q48" s="130"/>
      <c r="R48" s="130"/>
      <c r="S48" s="130"/>
      <c r="T48" s="131"/>
      <c r="U48" s="130"/>
      <c r="V48" s="132"/>
      <c r="W48" s="132"/>
      <c r="X48" s="132"/>
      <c r="Y48" s="132"/>
      <c r="Z48" s="132"/>
      <c r="AA48" s="132"/>
      <c r="AB48" s="132"/>
      <c r="AC48" s="132"/>
      <c r="AD48" s="132"/>
      <c r="AE48" s="132" t="s">
        <v>112</v>
      </c>
      <c r="AF48" s="132">
        <v>0</v>
      </c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</row>
    <row r="49" spans="1:60" outlineLevel="1" x14ac:dyDescent="0.2">
      <c r="A49" s="124"/>
      <c r="B49" s="124"/>
      <c r="C49" s="133" t="s">
        <v>423</v>
      </c>
      <c r="D49" s="160"/>
      <c r="E49" s="134">
        <v>2.4</v>
      </c>
      <c r="F49" s="129"/>
      <c r="G49" s="129"/>
      <c r="H49" s="129"/>
      <c r="I49" s="129"/>
      <c r="J49" s="129"/>
      <c r="K49" s="129"/>
      <c r="L49" s="129"/>
      <c r="M49" s="129"/>
      <c r="N49" s="130"/>
      <c r="O49" s="130"/>
      <c r="P49" s="130"/>
      <c r="Q49" s="130"/>
      <c r="R49" s="130"/>
      <c r="S49" s="130"/>
      <c r="T49" s="131"/>
      <c r="U49" s="130"/>
      <c r="V49" s="132"/>
      <c r="W49" s="132"/>
      <c r="X49" s="132"/>
      <c r="Y49" s="132"/>
      <c r="Z49" s="132"/>
      <c r="AA49" s="132"/>
      <c r="AB49" s="132"/>
      <c r="AC49" s="132"/>
      <c r="AD49" s="132"/>
      <c r="AE49" s="132" t="s">
        <v>112</v>
      </c>
      <c r="AF49" s="132">
        <v>0</v>
      </c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</row>
    <row r="50" spans="1:60" ht="22.5" outlineLevel="1" x14ac:dyDescent="0.2">
      <c r="A50" s="124">
        <v>14</v>
      </c>
      <c r="B50" s="124" t="s">
        <v>424</v>
      </c>
      <c r="C50" s="125" t="s">
        <v>425</v>
      </c>
      <c r="D50" s="130" t="s">
        <v>44</v>
      </c>
      <c r="E50" s="127">
        <v>69.199999999999989</v>
      </c>
      <c r="F50" s="128"/>
      <c r="G50" s="129">
        <f>ROUND(E50*F50,2)</f>
        <v>0</v>
      </c>
      <c r="H50" s="129"/>
      <c r="I50" s="129">
        <f>ROUND(E50*H50,2)</f>
        <v>0</v>
      </c>
      <c r="J50" s="129"/>
      <c r="K50" s="129">
        <f>ROUND(E50*J50,2)</f>
        <v>0</v>
      </c>
      <c r="L50" s="129">
        <v>21</v>
      </c>
      <c r="M50" s="129">
        <f>G50*(1+L50/100)</f>
        <v>0</v>
      </c>
      <c r="N50" s="130">
        <v>2.5100000000000001E-3</v>
      </c>
      <c r="O50" s="130">
        <f>ROUND(E50*N50,5)</f>
        <v>0.17369000000000001</v>
      </c>
      <c r="P50" s="130">
        <v>0</v>
      </c>
      <c r="Q50" s="130">
        <f>ROUND(E50*P50,5)</f>
        <v>0</v>
      </c>
      <c r="R50" s="130"/>
      <c r="S50" s="130"/>
      <c r="T50" s="131">
        <v>0.18232999999999999</v>
      </c>
      <c r="U50" s="130">
        <f>ROUND(E50*T50,2)</f>
        <v>12.62</v>
      </c>
      <c r="V50" s="132"/>
      <c r="W50" s="132"/>
      <c r="X50" s="132"/>
      <c r="Y50" s="132"/>
      <c r="Z50" s="132"/>
      <c r="AA50" s="132"/>
      <c r="AB50" s="132"/>
      <c r="AC50" s="132"/>
      <c r="AD50" s="132"/>
      <c r="AE50" s="132" t="s">
        <v>81</v>
      </c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</row>
    <row r="51" spans="1:60" outlineLevel="1" x14ac:dyDescent="0.2">
      <c r="A51" s="124"/>
      <c r="B51" s="124"/>
      <c r="C51" s="133" t="s">
        <v>426</v>
      </c>
      <c r="D51" s="160"/>
      <c r="E51" s="134">
        <v>4.0999999999999996</v>
      </c>
      <c r="F51" s="129"/>
      <c r="G51" s="129"/>
      <c r="H51" s="129"/>
      <c r="I51" s="129"/>
      <c r="J51" s="129"/>
      <c r="K51" s="129"/>
      <c r="L51" s="129"/>
      <c r="M51" s="129"/>
      <c r="N51" s="130"/>
      <c r="O51" s="130"/>
      <c r="P51" s="130"/>
      <c r="Q51" s="130"/>
      <c r="R51" s="130"/>
      <c r="S51" s="130"/>
      <c r="T51" s="131"/>
      <c r="U51" s="130"/>
      <c r="V51" s="132"/>
      <c r="W51" s="132"/>
      <c r="X51" s="132"/>
      <c r="Y51" s="132"/>
      <c r="Z51" s="132"/>
      <c r="AA51" s="132"/>
      <c r="AB51" s="132"/>
      <c r="AC51" s="132"/>
      <c r="AD51" s="132"/>
      <c r="AE51" s="132" t="s">
        <v>112</v>
      </c>
      <c r="AF51" s="132">
        <v>0</v>
      </c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</row>
    <row r="52" spans="1:60" outlineLevel="1" x14ac:dyDescent="0.2">
      <c r="A52" s="124"/>
      <c r="B52" s="124"/>
      <c r="C52" s="133" t="s">
        <v>427</v>
      </c>
      <c r="D52" s="160"/>
      <c r="E52" s="134">
        <v>5.45</v>
      </c>
      <c r="F52" s="129"/>
      <c r="G52" s="129"/>
      <c r="H52" s="129"/>
      <c r="I52" s="129"/>
      <c r="J52" s="129"/>
      <c r="K52" s="129"/>
      <c r="L52" s="129"/>
      <c r="M52" s="129"/>
      <c r="N52" s="130"/>
      <c r="O52" s="130"/>
      <c r="P52" s="130"/>
      <c r="Q52" s="130"/>
      <c r="R52" s="130"/>
      <c r="S52" s="130"/>
      <c r="T52" s="131"/>
      <c r="U52" s="130"/>
      <c r="V52" s="132"/>
      <c r="W52" s="132"/>
      <c r="X52" s="132"/>
      <c r="Y52" s="132"/>
      <c r="Z52" s="132"/>
      <c r="AA52" s="132"/>
      <c r="AB52" s="132"/>
      <c r="AC52" s="132"/>
      <c r="AD52" s="132"/>
      <c r="AE52" s="132" t="s">
        <v>112</v>
      </c>
      <c r="AF52" s="132">
        <v>0</v>
      </c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</row>
    <row r="53" spans="1:60" outlineLevel="1" x14ac:dyDescent="0.2">
      <c r="A53" s="124"/>
      <c r="B53" s="124"/>
      <c r="C53" s="133" t="s">
        <v>428</v>
      </c>
      <c r="D53" s="160"/>
      <c r="E53" s="134">
        <v>3.5</v>
      </c>
      <c r="F53" s="129"/>
      <c r="G53" s="129"/>
      <c r="H53" s="129"/>
      <c r="I53" s="129"/>
      <c r="J53" s="129"/>
      <c r="K53" s="129"/>
      <c r="L53" s="129"/>
      <c r="M53" s="129"/>
      <c r="N53" s="130"/>
      <c r="O53" s="130"/>
      <c r="P53" s="130"/>
      <c r="Q53" s="130"/>
      <c r="R53" s="130"/>
      <c r="S53" s="130"/>
      <c r="T53" s="131"/>
      <c r="U53" s="130"/>
      <c r="V53" s="132"/>
      <c r="W53" s="132"/>
      <c r="X53" s="132"/>
      <c r="Y53" s="132"/>
      <c r="Z53" s="132"/>
      <c r="AA53" s="132"/>
      <c r="AB53" s="132"/>
      <c r="AC53" s="132"/>
      <c r="AD53" s="132"/>
      <c r="AE53" s="132" t="s">
        <v>112</v>
      </c>
      <c r="AF53" s="132">
        <v>0</v>
      </c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</row>
    <row r="54" spans="1:60" outlineLevel="1" x14ac:dyDescent="0.2">
      <c r="A54" s="124"/>
      <c r="B54" s="124"/>
      <c r="C54" s="133" t="s">
        <v>429</v>
      </c>
      <c r="D54" s="160"/>
      <c r="E54" s="134">
        <v>8.1</v>
      </c>
      <c r="F54" s="129"/>
      <c r="G54" s="129"/>
      <c r="H54" s="129"/>
      <c r="I54" s="129"/>
      <c r="J54" s="129"/>
      <c r="K54" s="129"/>
      <c r="L54" s="129"/>
      <c r="M54" s="129"/>
      <c r="N54" s="130"/>
      <c r="O54" s="130"/>
      <c r="P54" s="130"/>
      <c r="Q54" s="130"/>
      <c r="R54" s="130"/>
      <c r="S54" s="130"/>
      <c r="T54" s="131"/>
      <c r="U54" s="130"/>
      <c r="V54" s="132"/>
      <c r="W54" s="132"/>
      <c r="X54" s="132"/>
      <c r="Y54" s="132"/>
      <c r="Z54" s="132"/>
      <c r="AA54" s="132"/>
      <c r="AB54" s="132"/>
      <c r="AC54" s="132"/>
      <c r="AD54" s="132"/>
      <c r="AE54" s="132" t="s">
        <v>112</v>
      </c>
      <c r="AF54" s="132">
        <v>0</v>
      </c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  <c r="AW54" s="132"/>
      <c r="AX54" s="132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</row>
    <row r="55" spans="1:60" outlineLevel="1" x14ac:dyDescent="0.2">
      <c r="A55" s="124"/>
      <c r="B55" s="124"/>
      <c r="C55" s="133" t="s">
        <v>430</v>
      </c>
      <c r="D55" s="160"/>
      <c r="E55" s="134">
        <v>5.65</v>
      </c>
      <c r="F55" s="129"/>
      <c r="G55" s="129"/>
      <c r="H55" s="129"/>
      <c r="I55" s="129"/>
      <c r="J55" s="129"/>
      <c r="K55" s="129"/>
      <c r="L55" s="129"/>
      <c r="M55" s="129"/>
      <c r="N55" s="130"/>
      <c r="O55" s="130"/>
      <c r="P55" s="130"/>
      <c r="Q55" s="130"/>
      <c r="R55" s="130"/>
      <c r="S55" s="130"/>
      <c r="T55" s="131"/>
      <c r="U55" s="130"/>
      <c r="V55" s="132"/>
      <c r="W55" s="132"/>
      <c r="X55" s="132"/>
      <c r="Y55" s="132"/>
      <c r="Z55" s="132"/>
      <c r="AA55" s="132"/>
      <c r="AB55" s="132"/>
      <c r="AC55" s="132"/>
      <c r="AD55" s="132"/>
      <c r="AE55" s="132" t="s">
        <v>112</v>
      </c>
      <c r="AF55" s="132">
        <v>0</v>
      </c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</row>
    <row r="56" spans="1:60" outlineLevel="1" x14ac:dyDescent="0.2">
      <c r="A56" s="124"/>
      <c r="B56" s="124"/>
      <c r="C56" s="133" t="s">
        <v>431</v>
      </c>
      <c r="D56" s="160"/>
      <c r="E56" s="134">
        <v>3.8</v>
      </c>
      <c r="F56" s="129"/>
      <c r="G56" s="129"/>
      <c r="H56" s="129"/>
      <c r="I56" s="129"/>
      <c r="J56" s="129"/>
      <c r="K56" s="129"/>
      <c r="L56" s="129"/>
      <c r="M56" s="129"/>
      <c r="N56" s="130"/>
      <c r="O56" s="130"/>
      <c r="P56" s="130"/>
      <c r="Q56" s="130"/>
      <c r="R56" s="130"/>
      <c r="S56" s="130"/>
      <c r="T56" s="131"/>
      <c r="U56" s="130"/>
      <c r="V56" s="132"/>
      <c r="W56" s="132"/>
      <c r="X56" s="132"/>
      <c r="Y56" s="132"/>
      <c r="Z56" s="132"/>
      <c r="AA56" s="132"/>
      <c r="AB56" s="132"/>
      <c r="AC56" s="132"/>
      <c r="AD56" s="132"/>
      <c r="AE56" s="132" t="s">
        <v>112</v>
      </c>
      <c r="AF56" s="132">
        <v>0</v>
      </c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</row>
    <row r="57" spans="1:60" outlineLevel="1" x14ac:dyDescent="0.2">
      <c r="A57" s="124"/>
      <c r="B57" s="124"/>
      <c r="C57" s="133" t="s">
        <v>432</v>
      </c>
      <c r="D57" s="160"/>
      <c r="E57" s="134">
        <v>3</v>
      </c>
      <c r="F57" s="129"/>
      <c r="G57" s="129"/>
      <c r="H57" s="129"/>
      <c r="I57" s="129"/>
      <c r="J57" s="129"/>
      <c r="K57" s="129"/>
      <c r="L57" s="129"/>
      <c r="M57" s="129"/>
      <c r="N57" s="130"/>
      <c r="O57" s="130"/>
      <c r="P57" s="130"/>
      <c r="Q57" s="130"/>
      <c r="R57" s="130"/>
      <c r="S57" s="130"/>
      <c r="T57" s="131"/>
      <c r="U57" s="130"/>
      <c r="V57" s="132"/>
      <c r="W57" s="132"/>
      <c r="X57" s="132"/>
      <c r="Y57" s="132"/>
      <c r="Z57" s="132"/>
      <c r="AA57" s="132"/>
      <c r="AB57" s="132"/>
      <c r="AC57" s="132"/>
      <c r="AD57" s="132"/>
      <c r="AE57" s="132" t="s">
        <v>112</v>
      </c>
      <c r="AF57" s="132">
        <v>0</v>
      </c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</row>
    <row r="58" spans="1:60" outlineLevel="1" x14ac:dyDescent="0.2">
      <c r="A58" s="124"/>
      <c r="B58" s="124"/>
      <c r="C58" s="133" t="s">
        <v>488</v>
      </c>
      <c r="D58" s="160"/>
      <c r="E58" s="134">
        <v>11.1</v>
      </c>
      <c r="F58" s="129"/>
      <c r="G58" s="129"/>
      <c r="H58" s="129"/>
      <c r="I58" s="129"/>
      <c r="J58" s="129"/>
      <c r="K58" s="129"/>
      <c r="L58" s="129"/>
      <c r="M58" s="129"/>
      <c r="N58" s="130"/>
      <c r="O58" s="130"/>
      <c r="P58" s="130"/>
      <c r="Q58" s="130"/>
      <c r="R58" s="130"/>
      <c r="S58" s="130"/>
      <c r="T58" s="131"/>
      <c r="U58" s="130"/>
      <c r="V58" s="132"/>
      <c r="W58" s="132"/>
      <c r="X58" s="132"/>
      <c r="Y58" s="132"/>
      <c r="Z58" s="132"/>
      <c r="AA58" s="132"/>
      <c r="AB58" s="132"/>
      <c r="AC58" s="132"/>
      <c r="AD58" s="132"/>
      <c r="AE58" s="132" t="s">
        <v>112</v>
      </c>
      <c r="AF58" s="132">
        <v>0</v>
      </c>
      <c r="AG58" s="132"/>
      <c r="AH58" s="132"/>
      <c r="AI58" s="132"/>
      <c r="AJ58" s="132"/>
      <c r="AK58" s="132"/>
      <c r="AL58" s="132"/>
      <c r="AM58" s="132"/>
      <c r="AN58" s="132"/>
      <c r="AO58" s="132"/>
      <c r="AP58" s="132"/>
      <c r="AQ58" s="132"/>
      <c r="AR58" s="132"/>
      <c r="AS58" s="132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</row>
    <row r="59" spans="1:60" outlineLevel="1" x14ac:dyDescent="0.2">
      <c r="A59" s="124"/>
      <c r="B59" s="124"/>
      <c r="C59" s="133" t="s">
        <v>433</v>
      </c>
      <c r="D59" s="160"/>
      <c r="E59" s="134">
        <v>3</v>
      </c>
      <c r="F59" s="129"/>
      <c r="G59" s="129"/>
      <c r="H59" s="129"/>
      <c r="I59" s="129"/>
      <c r="J59" s="129"/>
      <c r="K59" s="129"/>
      <c r="L59" s="129"/>
      <c r="M59" s="129"/>
      <c r="N59" s="130"/>
      <c r="O59" s="130"/>
      <c r="P59" s="130"/>
      <c r="Q59" s="130"/>
      <c r="R59" s="130"/>
      <c r="S59" s="130"/>
      <c r="T59" s="131"/>
      <c r="U59" s="130"/>
      <c r="V59" s="132"/>
      <c r="W59" s="132"/>
      <c r="X59" s="132"/>
      <c r="Y59" s="132"/>
      <c r="Z59" s="132"/>
      <c r="AA59" s="132"/>
      <c r="AB59" s="132"/>
      <c r="AC59" s="132"/>
      <c r="AD59" s="132"/>
      <c r="AE59" s="132" t="s">
        <v>112</v>
      </c>
      <c r="AF59" s="132">
        <v>0</v>
      </c>
      <c r="AG59" s="132"/>
      <c r="AH59" s="132"/>
      <c r="AI59" s="132"/>
      <c r="AJ59" s="132"/>
      <c r="AK59" s="132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</row>
    <row r="60" spans="1:60" outlineLevel="1" x14ac:dyDescent="0.2">
      <c r="A60" s="124"/>
      <c r="B60" s="124"/>
      <c r="C60" s="133" t="s">
        <v>489</v>
      </c>
      <c r="D60" s="160"/>
      <c r="E60" s="134">
        <v>6</v>
      </c>
      <c r="F60" s="129"/>
      <c r="G60" s="129"/>
      <c r="H60" s="129"/>
      <c r="I60" s="129"/>
      <c r="J60" s="129"/>
      <c r="K60" s="129"/>
      <c r="L60" s="129"/>
      <c r="M60" s="129"/>
      <c r="N60" s="130"/>
      <c r="O60" s="130"/>
      <c r="P60" s="130"/>
      <c r="Q60" s="130"/>
      <c r="R60" s="130"/>
      <c r="S60" s="130"/>
      <c r="T60" s="131"/>
      <c r="U60" s="130"/>
      <c r="V60" s="132"/>
      <c r="W60" s="132"/>
      <c r="X60" s="132"/>
      <c r="Y60" s="132"/>
      <c r="Z60" s="132"/>
      <c r="AA60" s="132"/>
      <c r="AB60" s="132"/>
      <c r="AC60" s="132"/>
      <c r="AD60" s="132"/>
      <c r="AE60" s="132" t="s">
        <v>112</v>
      </c>
      <c r="AF60" s="132">
        <v>0</v>
      </c>
      <c r="AG60" s="132"/>
      <c r="AH60" s="132"/>
      <c r="AI60" s="132"/>
      <c r="AJ60" s="132"/>
      <c r="AK60" s="132"/>
      <c r="AL60" s="132"/>
      <c r="AM60" s="132"/>
      <c r="AN60" s="132"/>
      <c r="AO60" s="132"/>
      <c r="AP60" s="132"/>
      <c r="AQ60" s="132"/>
      <c r="AR60" s="132"/>
      <c r="AS60" s="132"/>
      <c r="AT60" s="132"/>
      <c r="AU60" s="132"/>
      <c r="AV60" s="132"/>
      <c r="AW60" s="132"/>
      <c r="AX60" s="132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</row>
    <row r="61" spans="1:60" outlineLevel="1" x14ac:dyDescent="0.2">
      <c r="A61" s="124"/>
      <c r="B61" s="124"/>
      <c r="C61" s="133" t="s">
        <v>434</v>
      </c>
      <c r="D61" s="160"/>
      <c r="E61" s="134">
        <v>3.9</v>
      </c>
      <c r="F61" s="129"/>
      <c r="G61" s="129"/>
      <c r="H61" s="129"/>
      <c r="I61" s="129"/>
      <c r="J61" s="129"/>
      <c r="K61" s="129"/>
      <c r="L61" s="129"/>
      <c r="M61" s="129"/>
      <c r="N61" s="130"/>
      <c r="O61" s="130"/>
      <c r="P61" s="130"/>
      <c r="Q61" s="130"/>
      <c r="R61" s="130"/>
      <c r="S61" s="130"/>
      <c r="T61" s="131"/>
      <c r="U61" s="130"/>
      <c r="V61" s="132"/>
      <c r="W61" s="132"/>
      <c r="X61" s="132"/>
      <c r="Y61" s="132"/>
      <c r="Z61" s="132"/>
      <c r="AA61" s="132"/>
      <c r="AB61" s="132"/>
      <c r="AC61" s="132"/>
      <c r="AD61" s="132"/>
      <c r="AE61" s="132" t="s">
        <v>112</v>
      </c>
      <c r="AF61" s="132">
        <v>0</v>
      </c>
      <c r="AG61" s="132"/>
      <c r="AH61" s="132"/>
      <c r="AI61" s="132"/>
      <c r="AJ61" s="132"/>
      <c r="AK61" s="132"/>
      <c r="AL61" s="132"/>
      <c r="AM61" s="132"/>
      <c r="AN61" s="132"/>
      <c r="AO61" s="132"/>
      <c r="AP61" s="132"/>
      <c r="AQ61" s="132"/>
      <c r="AR61" s="132"/>
      <c r="AS61" s="132"/>
      <c r="AT61" s="132"/>
      <c r="AU61" s="132"/>
      <c r="AV61" s="132"/>
      <c r="AW61" s="132"/>
      <c r="AX61" s="132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</row>
    <row r="62" spans="1:60" outlineLevel="1" x14ac:dyDescent="0.2">
      <c r="A62" s="124"/>
      <c r="B62" s="124"/>
      <c r="C62" s="133" t="s">
        <v>435</v>
      </c>
      <c r="D62" s="160"/>
      <c r="E62" s="134">
        <v>3.9</v>
      </c>
      <c r="F62" s="129"/>
      <c r="G62" s="129"/>
      <c r="H62" s="129"/>
      <c r="I62" s="129"/>
      <c r="J62" s="129"/>
      <c r="K62" s="129"/>
      <c r="L62" s="129"/>
      <c r="M62" s="129"/>
      <c r="N62" s="130"/>
      <c r="O62" s="130"/>
      <c r="P62" s="130"/>
      <c r="Q62" s="130"/>
      <c r="R62" s="130"/>
      <c r="S62" s="130"/>
      <c r="T62" s="131"/>
      <c r="U62" s="130"/>
      <c r="V62" s="132"/>
      <c r="W62" s="132"/>
      <c r="X62" s="132"/>
      <c r="Y62" s="132"/>
      <c r="Z62" s="132"/>
      <c r="AA62" s="132"/>
      <c r="AB62" s="132"/>
      <c r="AC62" s="132"/>
      <c r="AD62" s="132"/>
      <c r="AE62" s="132" t="s">
        <v>112</v>
      </c>
      <c r="AF62" s="132">
        <v>0</v>
      </c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</row>
    <row r="63" spans="1:60" outlineLevel="1" x14ac:dyDescent="0.2">
      <c r="A63" s="124"/>
      <c r="B63" s="124"/>
      <c r="C63" s="133" t="s">
        <v>436</v>
      </c>
      <c r="D63" s="160"/>
      <c r="E63" s="134">
        <v>7.7</v>
      </c>
      <c r="F63" s="129"/>
      <c r="G63" s="129"/>
      <c r="H63" s="129"/>
      <c r="I63" s="129"/>
      <c r="J63" s="129"/>
      <c r="K63" s="129"/>
      <c r="L63" s="129"/>
      <c r="M63" s="129"/>
      <c r="N63" s="130"/>
      <c r="O63" s="130"/>
      <c r="P63" s="130"/>
      <c r="Q63" s="130"/>
      <c r="R63" s="130"/>
      <c r="S63" s="130"/>
      <c r="T63" s="131"/>
      <c r="U63" s="130"/>
      <c r="V63" s="132"/>
      <c r="W63" s="132"/>
      <c r="X63" s="132"/>
      <c r="Y63" s="132"/>
      <c r="Z63" s="132"/>
      <c r="AA63" s="132"/>
      <c r="AB63" s="132"/>
      <c r="AC63" s="132"/>
      <c r="AD63" s="132"/>
      <c r="AE63" s="132" t="s">
        <v>112</v>
      </c>
      <c r="AF63" s="132">
        <v>0</v>
      </c>
      <c r="AG63" s="132"/>
      <c r="AH63" s="132"/>
      <c r="AI63" s="132"/>
      <c r="AJ63" s="132"/>
      <c r="AK63" s="132"/>
      <c r="AL63" s="132"/>
      <c r="AM63" s="132"/>
      <c r="AN63" s="132"/>
      <c r="AO63" s="132"/>
      <c r="AP63" s="132"/>
      <c r="AQ63" s="132"/>
      <c r="AR63" s="132"/>
      <c r="AS63" s="132"/>
      <c r="AT63" s="132"/>
      <c r="AU63" s="132"/>
      <c r="AV63" s="132"/>
      <c r="AW63" s="132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</row>
    <row r="64" spans="1:60" x14ac:dyDescent="0.2">
      <c r="A64" s="135" t="s">
        <v>55</v>
      </c>
      <c r="B64" s="135" t="s">
        <v>123</v>
      </c>
      <c r="C64" s="136" t="s">
        <v>124</v>
      </c>
      <c r="D64" s="140"/>
      <c r="E64" s="138"/>
      <c r="F64" s="139"/>
      <c r="G64" s="139">
        <f>SUMIF(AE65:AE74,"&lt;&gt;NOR",G65:G74)</f>
        <v>0</v>
      </c>
      <c r="H64" s="139"/>
      <c r="I64" s="139">
        <f>SUM(I65:I74)</f>
        <v>0</v>
      </c>
      <c r="J64" s="139"/>
      <c r="K64" s="139">
        <f>SUM(K65:K74)</f>
        <v>0</v>
      </c>
      <c r="L64" s="139"/>
      <c r="M64" s="139">
        <f>SUM(M65:M74)</f>
        <v>0</v>
      </c>
      <c r="N64" s="140"/>
      <c r="O64" s="140">
        <f>SUM(O65:O74)</f>
        <v>4.0043600000000001</v>
      </c>
      <c r="P64" s="140"/>
      <c r="Q64" s="140">
        <f>SUM(Q65:Q74)</f>
        <v>0</v>
      </c>
      <c r="R64" s="140"/>
      <c r="S64" s="140"/>
      <c r="T64" s="141"/>
      <c r="U64" s="140">
        <f>SUM(U65:U74)</f>
        <v>11.07</v>
      </c>
      <c r="AE64" t="s">
        <v>80</v>
      </c>
    </row>
    <row r="65" spans="1:60" outlineLevel="1" x14ac:dyDescent="0.2">
      <c r="A65" s="124">
        <v>15</v>
      </c>
      <c r="B65" s="124" t="s">
        <v>247</v>
      </c>
      <c r="C65" s="125" t="s">
        <v>248</v>
      </c>
      <c r="D65" s="130" t="s">
        <v>133</v>
      </c>
      <c r="E65" s="127">
        <v>1.1300000000000001</v>
      </c>
      <c r="F65" s="128"/>
      <c r="G65" s="129">
        <f>ROUND(E65*F65,2)</f>
        <v>0</v>
      </c>
      <c r="H65" s="129"/>
      <c r="I65" s="129">
        <f>ROUND(E65*H65,2)</f>
        <v>0</v>
      </c>
      <c r="J65" s="129"/>
      <c r="K65" s="129">
        <f>ROUND(E65*J65,2)</f>
        <v>0</v>
      </c>
      <c r="L65" s="129">
        <v>21</v>
      </c>
      <c r="M65" s="129">
        <f>G65*(1+L65/100)</f>
        <v>0</v>
      </c>
      <c r="N65" s="130">
        <v>2.5</v>
      </c>
      <c r="O65" s="130">
        <f>ROUND(E65*N65,5)</f>
        <v>2.8250000000000002</v>
      </c>
      <c r="P65" s="130">
        <v>0</v>
      </c>
      <c r="Q65" s="130">
        <f>ROUND(E65*P65,5)</f>
        <v>0</v>
      </c>
      <c r="R65" s="130"/>
      <c r="S65" s="130"/>
      <c r="T65" s="131">
        <v>4.4000000000000004</v>
      </c>
      <c r="U65" s="130">
        <f>ROUND(E65*T65,2)</f>
        <v>4.97</v>
      </c>
      <c r="V65" s="132"/>
      <c r="W65" s="132"/>
      <c r="X65" s="132"/>
      <c r="Y65" s="132"/>
      <c r="Z65" s="132"/>
      <c r="AA65" s="132"/>
      <c r="AB65" s="132"/>
      <c r="AC65" s="132"/>
      <c r="AD65" s="132"/>
      <c r="AE65" s="132" t="s">
        <v>81</v>
      </c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2"/>
      <c r="AW65" s="132"/>
      <c r="AX65" s="132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</row>
    <row r="66" spans="1:60" outlineLevel="1" x14ac:dyDescent="0.2">
      <c r="A66" s="124"/>
      <c r="B66" s="124"/>
      <c r="C66" s="133" t="s">
        <v>437</v>
      </c>
      <c r="D66" s="160"/>
      <c r="E66" s="134">
        <v>0.36</v>
      </c>
      <c r="F66" s="129"/>
      <c r="G66" s="129"/>
      <c r="H66" s="129"/>
      <c r="I66" s="129"/>
      <c r="J66" s="129"/>
      <c r="K66" s="129"/>
      <c r="L66" s="129"/>
      <c r="M66" s="129"/>
      <c r="N66" s="130"/>
      <c r="O66" s="130"/>
      <c r="P66" s="130"/>
      <c r="Q66" s="130"/>
      <c r="R66" s="130"/>
      <c r="S66" s="130"/>
      <c r="T66" s="131"/>
      <c r="U66" s="130"/>
      <c r="V66" s="132"/>
      <c r="W66" s="132"/>
      <c r="X66" s="132"/>
      <c r="Y66" s="132"/>
      <c r="Z66" s="132"/>
      <c r="AA66" s="132"/>
      <c r="AB66" s="132"/>
      <c r="AC66" s="132"/>
      <c r="AD66" s="132"/>
      <c r="AE66" s="132" t="s">
        <v>112</v>
      </c>
      <c r="AF66" s="132">
        <v>0</v>
      </c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2"/>
      <c r="AW66" s="132"/>
      <c r="AX66" s="132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</row>
    <row r="67" spans="1:60" outlineLevel="1" x14ac:dyDescent="0.2">
      <c r="A67" s="124"/>
      <c r="B67" s="124"/>
      <c r="C67" s="133" t="s">
        <v>438</v>
      </c>
      <c r="D67" s="160"/>
      <c r="E67" s="134">
        <v>0.4</v>
      </c>
      <c r="F67" s="129"/>
      <c r="G67" s="129"/>
      <c r="H67" s="129"/>
      <c r="I67" s="129"/>
      <c r="J67" s="129"/>
      <c r="K67" s="129"/>
      <c r="L67" s="129"/>
      <c r="M67" s="129"/>
      <c r="N67" s="130"/>
      <c r="O67" s="130"/>
      <c r="P67" s="130"/>
      <c r="Q67" s="130"/>
      <c r="R67" s="130"/>
      <c r="S67" s="130"/>
      <c r="T67" s="131"/>
      <c r="U67" s="130"/>
      <c r="V67" s="132"/>
      <c r="W67" s="132"/>
      <c r="X67" s="132"/>
      <c r="Y67" s="132"/>
      <c r="Z67" s="132"/>
      <c r="AA67" s="132"/>
      <c r="AB67" s="132"/>
      <c r="AC67" s="132"/>
      <c r="AD67" s="132"/>
      <c r="AE67" s="132" t="s">
        <v>112</v>
      </c>
      <c r="AF67" s="132">
        <v>0</v>
      </c>
      <c r="AG67" s="132"/>
      <c r="AH67" s="132"/>
      <c r="AI67" s="132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2"/>
      <c r="AW67" s="132"/>
      <c r="AX67" s="132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</row>
    <row r="68" spans="1:60" outlineLevel="1" x14ac:dyDescent="0.2">
      <c r="A68" s="124"/>
      <c r="B68" s="124"/>
      <c r="C68" s="133" t="s">
        <v>490</v>
      </c>
      <c r="D68" s="160"/>
      <c r="E68" s="134">
        <v>0.37</v>
      </c>
      <c r="F68" s="129"/>
      <c r="G68" s="129"/>
      <c r="H68" s="129"/>
      <c r="I68" s="129"/>
      <c r="J68" s="129"/>
      <c r="K68" s="129"/>
      <c r="L68" s="129"/>
      <c r="M68" s="129"/>
      <c r="N68" s="130"/>
      <c r="O68" s="130"/>
      <c r="P68" s="130"/>
      <c r="Q68" s="130"/>
      <c r="R68" s="130"/>
      <c r="S68" s="130"/>
      <c r="T68" s="131"/>
      <c r="U68" s="130"/>
      <c r="V68" s="132"/>
      <c r="W68" s="132"/>
      <c r="X68" s="132"/>
      <c r="Y68" s="132"/>
      <c r="Z68" s="132"/>
      <c r="AA68" s="132"/>
      <c r="AB68" s="132"/>
      <c r="AC68" s="132"/>
      <c r="AD68" s="132"/>
      <c r="AE68" s="132" t="s">
        <v>112</v>
      </c>
      <c r="AF68" s="132">
        <v>0</v>
      </c>
      <c r="AG68" s="132"/>
      <c r="AH68" s="132"/>
      <c r="AI68" s="132"/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2"/>
      <c r="AW68" s="132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</row>
    <row r="69" spans="1:60" outlineLevel="1" x14ac:dyDescent="0.2">
      <c r="A69" s="124">
        <v>16</v>
      </c>
      <c r="B69" s="124" t="s">
        <v>249</v>
      </c>
      <c r="C69" s="125" t="s">
        <v>250</v>
      </c>
      <c r="D69" s="130" t="s">
        <v>133</v>
      </c>
      <c r="E69" s="127">
        <v>0.37000000000000005</v>
      </c>
      <c r="F69" s="128"/>
      <c r="G69" s="129">
        <f>ROUND(E69*F69,2)</f>
        <v>0</v>
      </c>
      <c r="H69" s="129"/>
      <c r="I69" s="129">
        <f>ROUND(E69*H69,2)</f>
        <v>0</v>
      </c>
      <c r="J69" s="129"/>
      <c r="K69" s="129">
        <f>ROUND(E69*J69,2)</f>
        <v>0</v>
      </c>
      <c r="L69" s="129">
        <v>21</v>
      </c>
      <c r="M69" s="129">
        <f>G69*(1+L69/100)</f>
        <v>0</v>
      </c>
      <c r="N69" s="130">
        <v>0</v>
      </c>
      <c r="O69" s="130">
        <f>ROUND(E69*N69,5)</f>
        <v>0</v>
      </c>
      <c r="P69" s="130">
        <v>0</v>
      </c>
      <c r="Q69" s="130">
        <f>ROUND(E69*P69,5)</f>
        <v>0</v>
      </c>
      <c r="R69" s="130"/>
      <c r="S69" s="130"/>
      <c r="T69" s="131">
        <v>0.23300000000000001</v>
      </c>
      <c r="U69" s="130">
        <f>ROUND(E69*T69,2)</f>
        <v>0.09</v>
      </c>
      <c r="V69" s="132"/>
      <c r="W69" s="132"/>
      <c r="X69" s="132"/>
      <c r="Y69" s="132"/>
      <c r="Z69" s="132"/>
      <c r="AA69" s="132"/>
      <c r="AB69" s="132"/>
      <c r="AC69" s="132"/>
      <c r="AD69" s="132"/>
      <c r="AE69" s="132" t="s">
        <v>81</v>
      </c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2"/>
      <c r="AW69" s="132"/>
      <c r="AX69" s="132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</row>
    <row r="70" spans="1:60" outlineLevel="1" x14ac:dyDescent="0.2">
      <c r="A70" s="124"/>
      <c r="B70" s="124"/>
      <c r="C70" s="133" t="s">
        <v>490</v>
      </c>
      <c r="D70" s="160"/>
      <c r="E70" s="134">
        <v>0.37</v>
      </c>
      <c r="F70" s="129"/>
      <c r="G70" s="129"/>
      <c r="H70" s="129"/>
      <c r="I70" s="129"/>
      <c r="J70" s="129"/>
      <c r="K70" s="129"/>
      <c r="L70" s="129"/>
      <c r="M70" s="129"/>
      <c r="N70" s="130"/>
      <c r="O70" s="130"/>
      <c r="P70" s="130"/>
      <c r="Q70" s="130"/>
      <c r="R70" s="130"/>
      <c r="S70" s="130"/>
      <c r="T70" s="131"/>
      <c r="U70" s="130"/>
      <c r="V70" s="132"/>
      <c r="W70" s="132"/>
      <c r="X70" s="132"/>
      <c r="Y70" s="132"/>
      <c r="Z70" s="132"/>
      <c r="AA70" s="132"/>
      <c r="AB70" s="132"/>
      <c r="AC70" s="132"/>
      <c r="AD70" s="132"/>
      <c r="AE70" s="132" t="s">
        <v>112</v>
      </c>
      <c r="AF70" s="132">
        <v>0</v>
      </c>
      <c r="AG70" s="132"/>
      <c r="AH70" s="132"/>
      <c r="AI70" s="132"/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</row>
    <row r="71" spans="1:60" ht="22.5" outlineLevel="1" x14ac:dyDescent="0.2">
      <c r="A71" s="124">
        <v>17</v>
      </c>
      <c r="B71" s="124" t="s">
        <v>127</v>
      </c>
      <c r="C71" s="125" t="s">
        <v>128</v>
      </c>
      <c r="D71" s="130" t="s">
        <v>58</v>
      </c>
      <c r="E71" s="127">
        <v>15.600000000000001</v>
      </c>
      <c r="F71" s="128"/>
      <c r="G71" s="129">
        <f>ROUND(E71*F71,2)</f>
        <v>0</v>
      </c>
      <c r="H71" s="129"/>
      <c r="I71" s="129">
        <f>ROUND(E71*H71,2)</f>
        <v>0</v>
      </c>
      <c r="J71" s="129"/>
      <c r="K71" s="129">
        <f>ROUND(E71*J71,2)</f>
        <v>0</v>
      </c>
      <c r="L71" s="129">
        <v>21</v>
      </c>
      <c r="M71" s="129">
        <f>G71*(1+L71/100)</f>
        <v>0</v>
      </c>
      <c r="N71" s="130">
        <v>7.5600000000000001E-2</v>
      </c>
      <c r="O71" s="130">
        <f>ROUND(E71*N71,5)</f>
        <v>1.17936</v>
      </c>
      <c r="P71" s="130">
        <v>0</v>
      </c>
      <c r="Q71" s="130">
        <f>ROUND(E71*P71,5)</f>
        <v>0</v>
      </c>
      <c r="R71" s="130"/>
      <c r="S71" s="130"/>
      <c r="T71" s="131">
        <v>0.38500000000000001</v>
      </c>
      <c r="U71" s="130">
        <f>ROUND(E71*T71,2)</f>
        <v>6.01</v>
      </c>
      <c r="V71" s="132"/>
      <c r="W71" s="132"/>
      <c r="X71" s="132"/>
      <c r="Y71" s="132"/>
      <c r="Z71" s="132"/>
      <c r="AA71" s="132"/>
      <c r="AB71" s="132"/>
      <c r="AC71" s="132"/>
      <c r="AD71" s="132"/>
      <c r="AE71" s="132" t="s">
        <v>81</v>
      </c>
      <c r="AF71" s="132"/>
      <c r="AG71" s="132"/>
      <c r="AH71" s="132"/>
      <c r="AI71" s="132"/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2"/>
      <c r="AW71" s="132"/>
      <c r="AX71" s="132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</row>
    <row r="72" spans="1:60" outlineLevel="1" x14ac:dyDescent="0.2">
      <c r="A72" s="124"/>
      <c r="B72" s="124"/>
      <c r="C72" s="133" t="s">
        <v>314</v>
      </c>
      <c r="D72" s="160"/>
      <c r="E72" s="134">
        <v>13.8</v>
      </c>
      <c r="F72" s="129"/>
      <c r="G72" s="129"/>
      <c r="H72" s="129"/>
      <c r="I72" s="129"/>
      <c r="J72" s="129"/>
      <c r="K72" s="129"/>
      <c r="L72" s="129"/>
      <c r="M72" s="129"/>
      <c r="N72" s="130"/>
      <c r="O72" s="130"/>
      <c r="P72" s="130"/>
      <c r="Q72" s="130"/>
      <c r="R72" s="130"/>
      <c r="S72" s="130"/>
      <c r="T72" s="131"/>
      <c r="U72" s="130"/>
      <c r="V72" s="132"/>
      <c r="W72" s="132"/>
      <c r="X72" s="132"/>
      <c r="Y72" s="132"/>
      <c r="Z72" s="132"/>
      <c r="AA72" s="132"/>
      <c r="AB72" s="132"/>
      <c r="AC72" s="132"/>
      <c r="AD72" s="132"/>
      <c r="AE72" s="132" t="s">
        <v>112</v>
      </c>
      <c r="AF72" s="132">
        <v>0</v>
      </c>
      <c r="AG72" s="132"/>
      <c r="AH72" s="132"/>
      <c r="AI72" s="132"/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2"/>
      <c r="AW72" s="132"/>
      <c r="AX72" s="132"/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</row>
    <row r="73" spans="1:60" outlineLevel="1" x14ac:dyDescent="0.2">
      <c r="A73" s="124"/>
      <c r="B73" s="124"/>
      <c r="C73" s="133" t="s">
        <v>313</v>
      </c>
      <c r="D73" s="160"/>
      <c r="E73" s="134">
        <v>0.9</v>
      </c>
      <c r="F73" s="129"/>
      <c r="G73" s="129"/>
      <c r="H73" s="129"/>
      <c r="I73" s="129"/>
      <c r="J73" s="129"/>
      <c r="K73" s="129"/>
      <c r="L73" s="129"/>
      <c r="M73" s="129"/>
      <c r="N73" s="130"/>
      <c r="O73" s="130"/>
      <c r="P73" s="130"/>
      <c r="Q73" s="130"/>
      <c r="R73" s="130"/>
      <c r="S73" s="130"/>
      <c r="T73" s="131"/>
      <c r="U73" s="130"/>
      <c r="V73" s="132"/>
      <c r="W73" s="132"/>
      <c r="X73" s="132"/>
      <c r="Y73" s="132"/>
      <c r="Z73" s="132"/>
      <c r="AA73" s="132"/>
      <c r="AB73" s="132"/>
      <c r="AC73" s="132"/>
      <c r="AD73" s="132"/>
      <c r="AE73" s="132" t="s">
        <v>112</v>
      </c>
      <c r="AF73" s="132">
        <v>0</v>
      </c>
      <c r="AG73" s="132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</row>
    <row r="74" spans="1:60" outlineLevel="1" x14ac:dyDescent="0.2">
      <c r="A74" s="124"/>
      <c r="B74" s="124"/>
      <c r="C74" s="133" t="s">
        <v>439</v>
      </c>
      <c r="D74" s="160"/>
      <c r="E74" s="134">
        <v>0.9</v>
      </c>
      <c r="F74" s="129"/>
      <c r="G74" s="129"/>
      <c r="H74" s="129"/>
      <c r="I74" s="129"/>
      <c r="J74" s="129"/>
      <c r="K74" s="129"/>
      <c r="L74" s="129"/>
      <c r="M74" s="129"/>
      <c r="N74" s="130"/>
      <c r="O74" s="130"/>
      <c r="P74" s="130"/>
      <c r="Q74" s="130"/>
      <c r="R74" s="130"/>
      <c r="S74" s="130"/>
      <c r="T74" s="131"/>
      <c r="U74" s="130"/>
      <c r="V74" s="132"/>
      <c r="W74" s="132"/>
      <c r="X74" s="132"/>
      <c r="Y74" s="132"/>
      <c r="Z74" s="132"/>
      <c r="AA74" s="132"/>
      <c r="AB74" s="132"/>
      <c r="AC74" s="132"/>
      <c r="AD74" s="132"/>
      <c r="AE74" s="132" t="s">
        <v>112</v>
      </c>
      <c r="AF74" s="132">
        <v>0</v>
      </c>
      <c r="AG74" s="132"/>
      <c r="AH74" s="132"/>
      <c r="AI74" s="132"/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2"/>
      <c r="AW74" s="132"/>
      <c r="AX74" s="132"/>
      <c r="AY74" s="132"/>
      <c r="AZ74" s="132"/>
      <c r="BA74" s="132"/>
      <c r="BB74" s="132"/>
      <c r="BC74" s="132"/>
      <c r="BD74" s="132"/>
      <c r="BE74" s="132"/>
      <c r="BF74" s="132"/>
      <c r="BG74" s="132"/>
      <c r="BH74" s="132"/>
    </row>
    <row r="75" spans="1:60" x14ac:dyDescent="0.2">
      <c r="A75" s="135" t="s">
        <v>55</v>
      </c>
      <c r="B75" s="135" t="s">
        <v>129</v>
      </c>
      <c r="C75" s="136" t="s">
        <v>130</v>
      </c>
      <c r="D75" s="140"/>
      <c r="E75" s="138"/>
      <c r="F75" s="139"/>
      <c r="G75" s="139">
        <f>SUMIF(AE76:AE77,"&lt;&gt;NOR",G76:G77)</f>
        <v>0</v>
      </c>
      <c r="H75" s="139"/>
      <c r="I75" s="139">
        <f>SUM(I76:I77)</f>
        <v>0</v>
      </c>
      <c r="J75" s="139"/>
      <c r="K75" s="139">
        <f>SUM(K76:K77)</f>
        <v>0</v>
      </c>
      <c r="L75" s="139"/>
      <c r="M75" s="139">
        <f>SUM(M76:M77)</f>
        <v>0</v>
      </c>
      <c r="N75" s="140"/>
      <c r="O75" s="140">
        <f>SUM(O76:O77)</f>
        <v>0.29541000000000001</v>
      </c>
      <c r="P75" s="140"/>
      <c r="Q75" s="140">
        <f>SUM(Q76:Q77)</f>
        <v>0</v>
      </c>
      <c r="R75" s="140"/>
      <c r="S75" s="140"/>
      <c r="T75" s="141"/>
      <c r="U75" s="140">
        <f>SUM(U76:U77)</f>
        <v>10.25</v>
      </c>
      <c r="AE75" t="s">
        <v>80</v>
      </c>
    </row>
    <row r="76" spans="1:60" ht="22.5" outlineLevel="1" x14ac:dyDescent="0.2">
      <c r="A76" s="124">
        <v>18</v>
      </c>
      <c r="B76" s="124" t="s">
        <v>251</v>
      </c>
      <c r="C76" s="125" t="s">
        <v>252</v>
      </c>
      <c r="D76" s="130" t="s">
        <v>56</v>
      </c>
      <c r="E76" s="127">
        <v>1</v>
      </c>
      <c r="F76" s="128"/>
      <c r="G76" s="129">
        <f>ROUND(E76*F76,2)</f>
        <v>0</v>
      </c>
      <c r="H76" s="129"/>
      <c r="I76" s="129">
        <f>ROUND(E76*H76,2)</f>
        <v>0</v>
      </c>
      <c r="J76" s="129"/>
      <c r="K76" s="129">
        <f>ROUND(E76*J76,2)</f>
        <v>0</v>
      </c>
      <c r="L76" s="129">
        <v>21</v>
      </c>
      <c r="M76" s="129">
        <f>G76*(1+L76/100)</f>
        <v>0</v>
      </c>
      <c r="N76" s="130">
        <v>3.0970000000000001E-2</v>
      </c>
      <c r="O76" s="130">
        <f>ROUND(E76*N76,5)</f>
        <v>3.0970000000000001E-2</v>
      </c>
      <c r="P76" s="130">
        <v>0</v>
      </c>
      <c r="Q76" s="130">
        <f>ROUND(E76*P76,5)</f>
        <v>0</v>
      </c>
      <c r="R76" s="130"/>
      <c r="S76" s="130"/>
      <c r="T76" s="131">
        <v>1.86</v>
      </c>
      <c r="U76" s="130">
        <f>ROUND(E76*T76,2)</f>
        <v>1.86</v>
      </c>
      <c r="V76" s="132"/>
      <c r="W76" s="132"/>
      <c r="X76" s="132"/>
      <c r="Y76" s="132"/>
      <c r="Z76" s="132"/>
      <c r="AA76" s="132"/>
      <c r="AB76" s="132"/>
      <c r="AC76" s="132"/>
      <c r="AD76" s="132"/>
      <c r="AE76" s="132" t="s">
        <v>81</v>
      </c>
      <c r="AF76" s="132"/>
      <c r="AG76" s="132"/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2"/>
      <c r="AV76" s="132"/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</row>
    <row r="77" spans="1:60" ht="22.5" outlineLevel="1" x14ac:dyDescent="0.2">
      <c r="A77" s="124">
        <v>19</v>
      </c>
      <c r="B77" s="124" t="s">
        <v>253</v>
      </c>
      <c r="C77" s="125" t="s">
        <v>254</v>
      </c>
      <c r="D77" s="130" t="s">
        <v>56</v>
      </c>
      <c r="E77" s="127">
        <v>4</v>
      </c>
      <c r="F77" s="128"/>
      <c r="G77" s="129">
        <f>ROUND(E77*F77,2)</f>
        <v>0</v>
      </c>
      <c r="H77" s="129"/>
      <c r="I77" s="129">
        <f>ROUND(E77*H77,2)</f>
        <v>0</v>
      </c>
      <c r="J77" s="129"/>
      <c r="K77" s="129">
        <f>ROUND(E77*J77,2)</f>
        <v>0</v>
      </c>
      <c r="L77" s="129">
        <v>21</v>
      </c>
      <c r="M77" s="129">
        <f>G77*(1+L77/100)</f>
        <v>0</v>
      </c>
      <c r="N77" s="130">
        <v>6.6110000000000002E-2</v>
      </c>
      <c r="O77" s="130">
        <f>ROUND(E77*N77,5)</f>
        <v>0.26444000000000001</v>
      </c>
      <c r="P77" s="130">
        <v>0</v>
      </c>
      <c r="Q77" s="130">
        <f>ROUND(E77*P77,5)</f>
        <v>0</v>
      </c>
      <c r="R77" s="130"/>
      <c r="S77" s="130"/>
      <c r="T77" s="131">
        <v>2.097</v>
      </c>
      <c r="U77" s="130">
        <f>ROUND(E77*T77,2)</f>
        <v>8.39</v>
      </c>
      <c r="V77" s="132"/>
      <c r="W77" s="132"/>
      <c r="X77" s="132"/>
      <c r="Y77" s="132"/>
      <c r="Z77" s="132"/>
      <c r="AA77" s="132"/>
      <c r="AB77" s="132"/>
      <c r="AC77" s="132"/>
      <c r="AD77" s="132"/>
      <c r="AE77" s="132" t="s">
        <v>81</v>
      </c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2"/>
      <c r="BC77" s="132"/>
      <c r="BD77" s="132"/>
      <c r="BE77" s="132"/>
      <c r="BF77" s="132"/>
      <c r="BG77" s="132"/>
      <c r="BH77" s="132"/>
    </row>
    <row r="78" spans="1:60" x14ac:dyDescent="0.2">
      <c r="A78" s="135" t="s">
        <v>55</v>
      </c>
      <c r="B78" s="135" t="s">
        <v>255</v>
      </c>
      <c r="C78" s="136" t="s">
        <v>256</v>
      </c>
      <c r="D78" s="140"/>
      <c r="E78" s="138"/>
      <c r="F78" s="139"/>
      <c r="G78" s="139">
        <f>SUMIF(AE79:AE79,"&lt;&gt;NOR",G79:G79)</f>
        <v>0</v>
      </c>
      <c r="H78" s="139"/>
      <c r="I78" s="139">
        <f>SUM(I79:I79)</f>
        <v>0</v>
      </c>
      <c r="J78" s="139"/>
      <c r="K78" s="139">
        <f>SUM(K79:K79)</f>
        <v>0</v>
      </c>
      <c r="L78" s="139"/>
      <c r="M78" s="139">
        <f>SUM(M79:M79)</f>
        <v>0</v>
      </c>
      <c r="N78" s="140"/>
      <c r="O78" s="140">
        <f>SUM(O79:O79)</f>
        <v>2E-3</v>
      </c>
      <c r="P78" s="140"/>
      <c r="Q78" s="140">
        <f>SUM(Q79:Q79)</f>
        <v>0</v>
      </c>
      <c r="R78" s="140"/>
      <c r="S78" s="140"/>
      <c r="T78" s="141"/>
      <c r="U78" s="140">
        <f>SUM(U79:U79)</f>
        <v>15.4</v>
      </c>
      <c r="AE78" t="s">
        <v>80</v>
      </c>
    </row>
    <row r="79" spans="1:60" outlineLevel="1" x14ac:dyDescent="0.2">
      <c r="A79" s="124">
        <v>20</v>
      </c>
      <c r="B79" s="124" t="s">
        <v>257</v>
      </c>
      <c r="C79" s="125" t="s">
        <v>258</v>
      </c>
      <c r="D79" s="130" t="s">
        <v>58</v>
      </c>
      <c r="E79" s="127">
        <v>50</v>
      </c>
      <c r="F79" s="128"/>
      <c r="G79" s="129">
        <f>ROUND(E79*F79,2)</f>
        <v>0</v>
      </c>
      <c r="H79" s="129"/>
      <c r="I79" s="129">
        <f>ROUND(E79*H79,2)</f>
        <v>0</v>
      </c>
      <c r="J79" s="129"/>
      <c r="K79" s="129">
        <f>ROUND(E79*J79,2)</f>
        <v>0</v>
      </c>
      <c r="L79" s="129">
        <v>21</v>
      </c>
      <c r="M79" s="129">
        <f>G79*(1+L79/100)</f>
        <v>0</v>
      </c>
      <c r="N79" s="130">
        <v>4.0000000000000003E-5</v>
      </c>
      <c r="O79" s="130">
        <f>ROUND(E79*N79,5)</f>
        <v>2E-3</v>
      </c>
      <c r="P79" s="130">
        <v>0</v>
      </c>
      <c r="Q79" s="130">
        <f>ROUND(E79*P79,5)</f>
        <v>0</v>
      </c>
      <c r="R79" s="130"/>
      <c r="S79" s="130"/>
      <c r="T79" s="131">
        <v>0.308</v>
      </c>
      <c r="U79" s="130">
        <f>ROUND(E79*T79,2)</f>
        <v>15.4</v>
      </c>
      <c r="V79" s="132"/>
      <c r="W79" s="132"/>
      <c r="X79" s="132"/>
      <c r="Y79" s="132"/>
      <c r="Z79" s="132"/>
      <c r="AA79" s="132"/>
      <c r="AB79" s="132"/>
      <c r="AC79" s="132"/>
      <c r="AD79" s="132"/>
      <c r="AE79" s="132" t="s">
        <v>81</v>
      </c>
      <c r="AF79" s="132"/>
      <c r="AG79" s="132"/>
      <c r="AH79" s="132"/>
      <c r="AI79" s="132"/>
      <c r="AJ79" s="132"/>
      <c r="AK79" s="132"/>
      <c r="AL79" s="132"/>
      <c r="AM79" s="132"/>
      <c r="AN79" s="132"/>
      <c r="AO79" s="132"/>
      <c r="AP79" s="132"/>
      <c r="AQ79" s="132"/>
      <c r="AR79" s="132"/>
      <c r="AS79" s="132"/>
      <c r="AT79" s="132"/>
      <c r="AU79" s="132"/>
      <c r="AV79" s="132"/>
      <c r="AW79" s="132"/>
      <c r="AX79" s="132"/>
      <c r="AY79" s="132"/>
      <c r="AZ79" s="132"/>
      <c r="BA79" s="132"/>
      <c r="BB79" s="132"/>
      <c r="BC79" s="132"/>
      <c r="BD79" s="132"/>
      <c r="BE79" s="132"/>
      <c r="BF79" s="132"/>
      <c r="BG79" s="132"/>
      <c r="BH79" s="132"/>
    </row>
    <row r="80" spans="1:60" x14ac:dyDescent="0.2">
      <c r="A80" s="135" t="s">
        <v>55</v>
      </c>
      <c r="B80" s="135" t="s">
        <v>131</v>
      </c>
      <c r="C80" s="136" t="s">
        <v>132</v>
      </c>
      <c r="D80" s="140"/>
      <c r="E80" s="138"/>
      <c r="F80" s="139"/>
      <c r="G80" s="139">
        <f>SUMIF(AE81:AE101,"&lt;&gt;NOR",G81:G101)</f>
        <v>0</v>
      </c>
      <c r="H80" s="139"/>
      <c r="I80" s="139">
        <f>SUM(I81:I101)</f>
        <v>0</v>
      </c>
      <c r="J80" s="139"/>
      <c r="K80" s="139">
        <f>SUM(K81:K101)</f>
        <v>0</v>
      </c>
      <c r="L80" s="139"/>
      <c r="M80" s="139">
        <f>SUM(M81:M101)</f>
        <v>0</v>
      </c>
      <c r="N80" s="140"/>
      <c r="O80" s="140">
        <f>SUM(O81:O101)</f>
        <v>1.8699999999999999E-3</v>
      </c>
      <c r="P80" s="140"/>
      <c r="Q80" s="140">
        <f>SUM(Q81:Q101)</f>
        <v>2.9760999999999997</v>
      </c>
      <c r="R80" s="140"/>
      <c r="S80" s="140"/>
      <c r="T80" s="141"/>
      <c r="U80" s="140">
        <f>SUM(U81:U101)</f>
        <v>23.72</v>
      </c>
      <c r="AE80" t="s">
        <v>80</v>
      </c>
    </row>
    <row r="81" spans="1:60" outlineLevel="1" x14ac:dyDescent="0.2">
      <c r="A81" s="124">
        <v>21</v>
      </c>
      <c r="B81" s="124" t="s">
        <v>259</v>
      </c>
      <c r="C81" s="125" t="s">
        <v>260</v>
      </c>
      <c r="D81" s="130" t="s">
        <v>44</v>
      </c>
      <c r="E81" s="127">
        <v>38</v>
      </c>
      <c r="F81" s="128"/>
      <c r="G81" s="129">
        <f>ROUND(E81*F81,2)</f>
        <v>0</v>
      </c>
      <c r="H81" s="129"/>
      <c r="I81" s="129">
        <f>ROUND(E81*H81,2)</f>
        <v>0</v>
      </c>
      <c r="J81" s="129"/>
      <c r="K81" s="129">
        <f>ROUND(E81*J81,2)</f>
        <v>0</v>
      </c>
      <c r="L81" s="129">
        <v>21</v>
      </c>
      <c r="M81" s="129">
        <f>G81*(1+L81/100)</f>
        <v>0</v>
      </c>
      <c r="N81" s="130">
        <v>0</v>
      </c>
      <c r="O81" s="130">
        <f>ROUND(E81*N81,5)</f>
        <v>0</v>
      </c>
      <c r="P81" s="130">
        <v>0</v>
      </c>
      <c r="Q81" s="130">
        <f>ROUND(E81*P81,5)</f>
        <v>0</v>
      </c>
      <c r="R81" s="130"/>
      <c r="S81" s="130"/>
      <c r="T81" s="131">
        <v>7.3999999999999996E-2</v>
      </c>
      <c r="U81" s="130">
        <f>ROUND(E81*T81,2)</f>
        <v>2.81</v>
      </c>
      <c r="V81" s="132"/>
      <c r="W81" s="132"/>
      <c r="X81" s="132"/>
      <c r="Y81" s="132"/>
      <c r="Z81" s="132"/>
      <c r="AA81" s="132"/>
      <c r="AB81" s="132"/>
      <c r="AC81" s="132"/>
      <c r="AD81" s="132"/>
      <c r="AE81" s="132" t="s">
        <v>81</v>
      </c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2"/>
      <c r="AY81" s="132"/>
      <c r="AZ81" s="132"/>
      <c r="BA81" s="132"/>
      <c r="BB81" s="132"/>
      <c r="BC81" s="132"/>
      <c r="BD81" s="132"/>
      <c r="BE81" s="132"/>
      <c r="BF81" s="132"/>
      <c r="BG81" s="132"/>
      <c r="BH81" s="132"/>
    </row>
    <row r="82" spans="1:60" outlineLevel="1" x14ac:dyDescent="0.2">
      <c r="A82" s="124"/>
      <c r="B82" s="124"/>
      <c r="C82" s="133" t="s">
        <v>440</v>
      </c>
      <c r="D82" s="160"/>
      <c r="E82" s="134">
        <v>16</v>
      </c>
      <c r="F82" s="129"/>
      <c r="G82" s="129"/>
      <c r="H82" s="129"/>
      <c r="I82" s="129"/>
      <c r="J82" s="129"/>
      <c r="K82" s="129"/>
      <c r="L82" s="129"/>
      <c r="M82" s="129"/>
      <c r="N82" s="130"/>
      <c r="O82" s="130"/>
      <c r="P82" s="130"/>
      <c r="Q82" s="130"/>
      <c r="R82" s="130"/>
      <c r="S82" s="130"/>
      <c r="T82" s="131"/>
      <c r="U82" s="130"/>
      <c r="V82" s="132"/>
      <c r="W82" s="132"/>
      <c r="X82" s="132"/>
      <c r="Y82" s="132"/>
      <c r="Z82" s="132"/>
      <c r="AA82" s="132"/>
      <c r="AB82" s="132"/>
      <c r="AC82" s="132"/>
      <c r="AD82" s="132"/>
      <c r="AE82" s="132" t="s">
        <v>112</v>
      </c>
      <c r="AF82" s="132">
        <v>0</v>
      </c>
      <c r="AG82" s="132"/>
      <c r="AH82" s="132"/>
      <c r="AI82" s="132"/>
      <c r="AJ82" s="132"/>
      <c r="AK82" s="132"/>
      <c r="AL82" s="132"/>
      <c r="AM82" s="132"/>
      <c r="AN82" s="132"/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2"/>
      <c r="BC82" s="132"/>
      <c r="BD82" s="132"/>
      <c r="BE82" s="132"/>
      <c r="BF82" s="132"/>
      <c r="BG82" s="132"/>
      <c r="BH82" s="132"/>
    </row>
    <row r="83" spans="1:60" outlineLevel="1" x14ac:dyDescent="0.2">
      <c r="A83" s="124"/>
      <c r="B83" s="124"/>
      <c r="C83" s="133" t="s">
        <v>441</v>
      </c>
      <c r="D83" s="160"/>
      <c r="E83" s="134">
        <v>16</v>
      </c>
      <c r="F83" s="129"/>
      <c r="G83" s="129"/>
      <c r="H83" s="129"/>
      <c r="I83" s="129"/>
      <c r="J83" s="129"/>
      <c r="K83" s="129"/>
      <c r="L83" s="129"/>
      <c r="M83" s="129"/>
      <c r="N83" s="130"/>
      <c r="O83" s="130"/>
      <c r="P83" s="130"/>
      <c r="Q83" s="130"/>
      <c r="R83" s="130"/>
      <c r="S83" s="130"/>
      <c r="T83" s="131"/>
      <c r="U83" s="130"/>
      <c r="V83" s="132"/>
      <c r="W83" s="132"/>
      <c r="X83" s="132"/>
      <c r="Y83" s="132"/>
      <c r="Z83" s="132"/>
      <c r="AA83" s="132"/>
      <c r="AB83" s="132"/>
      <c r="AC83" s="132"/>
      <c r="AD83" s="132"/>
      <c r="AE83" s="132" t="s">
        <v>112</v>
      </c>
      <c r="AF83" s="132">
        <v>0</v>
      </c>
      <c r="AG83" s="132"/>
      <c r="AH83" s="132"/>
      <c r="AI83" s="132"/>
      <c r="AJ83" s="132"/>
      <c r="AK83" s="132"/>
      <c r="AL83" s="132"/>
      <c r="AM83" s="132"/>
      <c r="AN83" s="132"/>
      <c r="AO83" s="132"/>
      <c r="AP83" s="132"/>
      <c r="AQ83" s="132"/>
      <c r="AR83" s="132"/>
      <c r="AS83" s="132"/>
      <c r="AT83" s="132"/>
      <c r="AU83" s="132"/>
      <c r="AV83" s="132"/>
      <c r="AW83" s="132"/>
      <c r="AX83" s="132"/>
      <c r="AY83" s="132"/>
      <c r="AZ83" s="132"/>
      <c r="BA83" s="132"/>
      <c r="BB83" s="132"/>
      <c r="BC83" s="132"/>
      <c r="BD83" s="132"/>
      <c r="BE83" s="132"/>
      <c r="BF83" s="132"/>
      <c r="BG83" s="132"/>
      <c r="BH83" s="132"/>
    </row>
    <row r="84" spans="1:60" outlineLevel="1" x14ac:dyDescent="0.2">
      <c r="A84" s="124"/>
      <c r="B84" s="124"/>
      <c r="C84" s="133" t="s">
        <v>442</v>
      </c>
      <c r="D84" s="160"/>
      <c r="E84" s="134">
        <v>6</v>
      </c>
      <c r="F84" s="129"/>
      <c r="G84" s="129"/>
      <c r="H84" s="129"/>
      <c r="I84" s="129"/>
      <c r="J84" s="129"/>
      <c r="K84" s="129"/>
      <c r="L84" s="129"/>
      <c r="M84" s="129"/>
      <c r="N84" s="130"/>
      <c r="O84" s="130"/>
      <c r="P84" s="130"/>
      <c r="Q84" s="130"/>
      <c r="R84" s="130"/>
      <c r="S84" s="130"/>
      <c r="T84" s="131"/>
      <c r="U84" s="130"/>
      <c r="V84" s="132"/>
      <c r="W84" s="132"/>
      <c r="X84" s="132"/>
      <c r="Y84" s="132"/>
      <c r="Z84" s="132"/>
      <c r="AA84" s="132"/>
      <c r="AB84" s="132"/>
      <c r="AC84" s="132"/>
      <c r="AD84" s="132"/>
      <c r="AE84" s="132" t="s">
        <v>112</v>
      </c>
      <c r="AF84" s="132">
        <v>0</v>
      </c>
      <c r="AG84" s="132"/>
      <c r="AH84" s="132"/>
      <c r="AI84" s="132"/>
      <c r="AJ84" s="132"/>
      <c r="AK84" s="132"/>
      <c r="AL84" s="132"/>
      <c r="AM84" s="132"/>
      <c r="AN84" s="132"/>
      <c r="AO84" s="132"/>
      <c r="AP84" s="132"/>
      <c r="AQ84" s="132"/>
      <c r="AR84" s="132"/>
      <c r="AS84" s="132"/>
      <c r="AT84" s="132"/>
      <c r="AU84" s="132"/>
      <c r="AV84" s="132"/>
      <c r="AW84" s="132"/>
      <c r="AX84" s="132"/>
      <c r="AY84" s="132"/>
      <c r="AZ84" s="132"/>
      <c r="BA84" s="132"/>
      <c r="BB84" s="132"/>
      <c r="BC84" s="132"/>
      <c r="BD84" s="132"/>
      <c r="BE84" s="132"/>
      <c r="BF84" s="132"/>
      <c r="BG84" s="132"/>
      <c r="BH84" s="132"/>
    </row>
    <row r="85" spans="1:60" outlineLevel="1" x14ac:dyDescent="0.2">
      <c r="A85" s="124">
        <v>22</v>
      </c>
      <c r="B85" s="124" t="s">
        <v>261</v>
      </c>
      <c r="C85" s="125" t="s">
        <v>262</v>
      </c>
      <c r="D85" s="130" t="s">
        <v>133</v>
      </c>
      <c r="E85" s="127">
        <v>1.1375000000000002</v>
      </c>
      <c r="F85" s="128"/>
      <c r="G85" s="129">
        <f>ROUND(E85*F85,2)</f>
        <v>0</v>
      </c>
      <c r="H85" s="129"/>
      <c r="I85" s="129">
        <f>ROUND(E85*H85,2)</f>
        <v>0</v>
      </c>
      <c r="J85" s="129"/>
      <c r="K85" s="129">
        <f>ROUND(E85*J85,2)</f>
        <v>0</v>
      </c>
      <c r="L85" s="129">
        <v>21</v>
      </c>
      <c r="M85" s="129">
        <f>G85*(1+L85/100)</f>
        <v>0</v>
      </c>
      <c r="N85" s="130">
        <v>0</v>
      </c>
      <c r="O85" s="130">
        <f>ROUND(E85*N85,5)</f>
        <v>0</v>
      </c>
      <c r="P85" s="130">
        <v>2.2000000000000002</v>
      </c>
      <c r="Q85" s="130">
        <f>ROUND(E85*P85,5)</f>
        <v>2.5024999999999999</v>
      </c>
      <c r="R85" s="130"/>
      <c r="S85" s="130"/>
      <c r="T85" s="131">
        <v>12.56</v>
      </c>
      <c r="U85" s="130">
        <f>ROUND(E85*T85,2)</f>
        <v>14.29</v>
      </c>
      <c r="V85" s="132"/>
      <c r="W85" s="132"/>
      <c r="X85" s="132"/>
      <c r="Y85" s="132"/>
      <c r="Z85" s="132"/>
      <c r="AA85" s="132"/>
      <c r="AB85" s="132"/>
      <c r="AC85" s="132"/>
      <c r="AD85" s="132"/>
      <c r="AE85" s="132" t="s">
        <v>81</v>
      </c>
      <c r="AF85" s="132"/>
      <c r="AG85" s="132"/>
      <c r="AH85" s="132"/>
      <c r="AI85" s="132"/>
      <c r="AJ85" s="132"/>
      <c r="AK85" s="132"/>
      <c r="AL85" s="132"/>
      <c r="AM85" s="132"/>
      <c r="AN85" s="132"/>
      <c r="AO85" s="132"/>
      <c r="AP85" s="132"/>
      <c r="AQ85" s="132"/>
      <c r="AR85" s="132"/>
      <c r="AS85" s="132"/>
      <c r="AT85" s="132"/>
      <c r="AU85" s="132"/>
      <c r="AV85" s="132"/>
      <c r="AW85" s="132"/>
      <c r="AX85" s="132"/>
      <c r="AY85" s="132"/>
      <c r="AZ85" s="132"/>
      <c r="BA85" s="132"/>
      <c r="BB85" s="132"/>
      <c r="BC85" s="132"/>
      <c r="BD85" s="132"/>
      <c r="BE85" s="132"/>
      <c r="BF85" s="132"/>
      <c r="BG85" s="132"/>
      <c r="BH85" s="132"/>
    </row>
    <row r="86" spans="1:60" outlineLevel="1" x14ac:dyDescent="0.2">
      <c r="A86" s="124"/>
      <c r="B86" s="124"/>
      <c r="C86" s="133" t="s">
        <v>443</v>
      </c>
      <c r="D86" s="160"/>
      <c r="E86" s="134">
        <v>0.4</v>
      </c>
      <c r="F86" s="129"/>
      <c r="G86" s="129"/>
      <c r="H86" s="129"/>
      <c r="I86" s="129"/>
      <c r="J86" s="129"/>
      <c r="K86" s="129"/>
      <c r="L86" s="129"/>
      <c r="M86" s="129"/>
      <c r="N86" s="130"/>
      <c r="O86" s="130"/>
      <c r="P86" s="130"/>
      <c r="Q86" s="130"/>
      <c r="R86" s="130"/>
      <c r="S86" s="130"/>
      <c r="T86" s="131"/>
      <c r="U86" s="130"/>
      <c r="V86" s="132"/>
      <c r="W86" s="132"/>
      <c r="X86" s="132"/>
      <c r="Y86" s="132"/>
      <c r="Z86" s="132"/>
      <c r="AA86" s="132"/>
      <c r="AB86" s="132"/>
      <c r="AC86" s="132"/>
      <c r="AD86" s="132"/>
      <c r="AE86" s="132" t="s">
        <v>112</v>
      </c>
      <c r="AF86" s="132">
        <v>0</v>
      </c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2"/>
      <c r="BE86" s="132"/>
      <c r="BF86" s="132"/>
      <c r="BG86" s="132"/>
      <c r="BH86" s="132"/>
    </row>
    <row r="87" spans="1:60" ht="22.5" outlineLevel="1" x14ac:dyDescent="0.2">
      <c r="A87" s="124"/>
      <c r="B87" s="124"/>
      <c r="C87" s="133" t="s">
        <v>444</v>
      </c>
      <c r="D87" s="160"/>
      <c r="E87" s="134">
        <v>0.36</v>
      </c>
      <c r="F87" s="129"/>
      <c r="G87" s="129"/>
      <c r="H87" s="129"/>
      <c r="I87" s="129"/>
      <c r="J87" s="129"/>
      <c r="K87" s="129"/>
      <c r="L87" s="129"/>
      <c r="M87" s="129"/>
      <c r="N87" s="130"/>
      <c r="O87" s="130"/>
      <c r="P87" s="130"/>
      <c r="Q87" s="130"/>
      <c r="R87" s="130"/>
      <c r="S87" s="130"/>
      <c r="T87" s="131"/>
      <c r="U87" s="130"/>
      <c r="V87" s="132"/>
      <c r="W87" s="132"/>
      <c r="X87" s="132"/>
      <c r="Y87" s="132"/>
      <c r="Z87" s="132"/>
      <c r="AA87" s="132"/>
      <c r="AB87" s="132"/>
      <c r="AC87" s="132"/>
      <c r="AD87" s="132"/>
      <c r="AE87" s="132" t="s">
        <v>112</v>
      </c>
      <c r="AF87" s="132">
        <v>0</v>
      </c>
      <c r="AG87" s="132"/>
      <c r="AH87" s="132"/>
      <c r="AI87" s="132"/>
      <c r="AJ87" s="132"/>
      <c r="AK87" s="132"/>
      <c r="AL87" s="132"/>
      <c r="AM87" s="132"/>
      <c r="AN87" s="132"/>
      <c r="AO87" s="132"/>
      <c r="AP87" s="132"/>
      <c r="AQ87" s="132"/>
      <c r="AR87" s="132"/>
      <c r="AS87" s="132"/>
      <c r="AT87" s="132"/>
      <c r="AU87" s="132"/>
      <c r="AV87" s="132"/>
      <c r="AW87" s="132"/>
      <c r="AX87" s="132"/>
      <c r="AY87" s="132"/>
      <c r="AZ87" s="132"/>
      <c r="BA87" s="132"/>
      <c r="BB87" s="132"/>
      <c r="BC87" s="132"/>
      <c r="BD87" s="132"/>
      <c r="BE87" s="132"/>
      <c r="BF87" s="132"/>
      <c r="BG87" s="132"/>
      <c r="BH87" s="132"/>
    </row>
    <row r="88" spans="1:60" outlineLevel="1" x14ac:dyDescent="0.2">
      <c r="A88" s="124"/>
      <c r="B88" s="124"/>
      <c r="C88" s="133" t="s">
        <v>490</v>
      </c>
      <c r="D88" s="160"/>
      <c r="E88" s="134">
        <v>0.37</v>
      </c>
      <c r="F88" s="129"/>
      <c r="G88" s="129"/>
      <c r="H88" s="129"/>
      <c r="I88" s="129"/>
      <c r="J88" s="129"/>
      <c r="K88" s="129"/>
      <c r="L88" s="129"/>
      <c r="M88" s="129"/>
      <c r="N88" s="130"/>
      <c r="O88" s="130"/>
      <c r="P88" s="130"/>
      <c r="Q88" s="130"/>
      <c r="R88" s="130"/>
      <c r="S88" s="130"/>
      <c r="T88" s="131"/>
      <c r="U88" s="130"/>
      <c r="V88" s="132"/>
      <c r="W88" s="132"/>
      <c r="X88" s="132"/>
      <c r="Y88" s="132"/>
      <c r="Z88" s="132"/>
      <c r="AA88" s="132"/>
      <c r="AB88" s="132"/>
      <c r="AC88" s="132"/>
      <c r="AD88" s="132"/>
      <c r="AE88" s="132" t="s">
        <v>112</v>
      </c>
      <c r="AF88" s="132">
        <v>0</v>
      </c>
      <c r="AG88" s="132"/>
      <c r="AH88" s="132"/>
      <c r="AI88" s="132"/>
      <c r="AJ88" s="132"/>
      <c r="AK88" s="132"/>
      <c r="AL88" s="132"/>
      <c r="AM88" s="132"/>
      <c r="AN88" s="132"/>
      <c r="AO88" s="132"/>
      <c r="AP88" s="132"/>
      <c r="AQ88" s="132"/>
      <c r="AR88" s="132"/>
      <c r="AS88" s="132"/>
      <c r="AT88" s="132"/>
      <c r="AU88" s="132"/>
      <c r="AV88" s="132"/>
      <c r="AW88" s="132"/>
      <c r="AX88" s="132"/>
      <c r="AY88" s="132"/>
      <c r="AZ88" s="132"/>
      <c r="BA88" s="132"/>
      <c r="BB88" s="132"/>
      <c r="BC88" s="132"/>
      <c r="BD88" s="132"/>
      <c r="BE88" s="132"/>
      <c r="BF88" s="132"/>
      <c r="BG88" s="132"/>
      <c r="BH88" s="132"/>
    </row>
    <row r="89" spans="1:60" outlineLevel="1" x14ac:dyDescent="0.2">
      <c r="A89" s="124"/>
      <c r="B89" s="124"/>
      <c r="C89" s="133" t="s">
        <v>445</v>
      </c>
      <c r="D89" s="160"/>
      <c r="E89" s="134">
        <v>7.4999999999999997E-3</v>
      </c>
      <c r="F89" s="129"/>
      <c r="G89" s="129"/>
      <c r="H89" s="129"/>
      <c r="I89" s="129"/>
      <c r="J89" s="129"/>
      <c r="K89" s="129"/>
      <c r="L89" s="129"/>
      <c r="M89" s="129"/>
      <c r="N89" s="130"/>
      <c r="O89" s="130"/>
      <c r="P89" s="130"/>
      <c r="Q89" s="130"/>
      <c r="R89" s="130"/>
      <c r="S89" s="130"/>
      <c r="T89" s="131"/>
      <c r="U89" s="130"/>
      <c r="V89" s="132"/>
      <c r="W89" s="132"/>
      <c r="X89" s="132"/>
      <c r="Y89" s="132"/>
      <c r="Z89" s="132"/>
      <c r="AA89" s="132"/>
      <c r="AB89" s="132"/>
      <c r="AC89" s="132"/>
      <c r="AD89" s="132"/>
      <c r="AE89" s="132" t="s">
        <v>112</v>
      </c>
      <c r="AF89" s="132">
        <v>0</v>
      </c>
      <c r="AG89" s="132"/>
      <c r="AH89" s="132"/>
      <c r="AI89" s="132"/>
      <c r="AJ89" s="132"/>
      <c r="AK89" s="132"/>
      <c r="AL89" s="132"/>
      <c r="AM89" s="132"/>
      <c r="AN89" s="132"/>
      <c r="AO89" s="132"/>
      <c r="AP89" s="132"/>
      <c r="AQ89" s="132"/>
      <c r="AR89" s="132"/>
      <c r="AS89" s="132"/>
      <c r="AT89" s="132"/>
      <c r="AU89" s="132"/>
      <c r="AV89" s="132"/>
      <c r="AW89" s="132"/>
      <c r="AX89" s="132"/>
      <c r="AY89" s="132"/>
      <c r="AZ89" s="132"/>
      <c r="BA89" s="132"/>
      <c r="BB89" s="132"/>
      <c r="BC89" s="132"/>
      <c r="BD89" s="132"/>
      <c r="BE89" s="132"/>
      <c r="BF89" s="132"/>
      <c r="BG89" s="132"/>
      <c r="BH89" s="132"/>
    </row>
    <row r="90" spans="1:60" outlineLevel="1" x14ac:dyDescent="0.2">
      <c r="A90" s="124">
        <v>23</v>
      </c>
      <c r="B90" s="124" t="s">
        <v>263</v>
      </c>
      <c r="C90" s="125" t="s">
        <v>264</v>
      </c>
      <c r="D90" s="130" t="s">
        <v>133</v>
      </c>
      <c r="E90" s="127">
        <v>0.36</v>
      </c>
      <c r="F90" s="128"/>
      <c r="G90" s="129">
        <f>ROUND(E90*F90,2)</f>
        <v>0</v>
      </c>
      <c r="H90" s="129"/>
      <c r="I90" s="129">
        <f>ROUND(E90*H90,2)</f>
        <v>0</v>
      </c>
      <c r="J90" s="129"/>
      <c r="K90" s="129">
        <f>ROUND(E90*J90,2)</f>
        <v>0</v>
      </c>
      <c r="L90" s="129">
        <v>21</v>
      </c>
      <c r="M90" s="129">
        <f>G90*(1+L90/100)</f>
        <v>0</v>
      </c>
      <c r="N90" s="130">
        <v>0</v>
      </c>
      <c r="O90" s="130">
        <f>ROUND(E90*N90,5)</f>
        <v>0</v>
      </c>
      <c r="P90" s="130">
        <v>0</v>
      </c>
      <c r="Q90" s="130">
        <f>ROUND(E90*P90,5)</f>
        <v>0</v>
      </c>
      <c r="R90" s="130"/>
      <c r="S90" s="130"/>
      <c r="T90" s="131">
        <v>4.8280000000000003</v>
      </c>
      <c r="U90" s="130">
        <f>ROUND(E90*T90,2)</f>
        <v>1.74</v>
      </c>
      <c r="V90" s="132"/>
      <c r="W90" s="132"/>
      <c r="X90" s="132"/>
      <c r="Y90" s="132"/>
      <c r="Z90" s="132"/>
      <c r="AA90" s="132"/>
      <c r="AB90" s="132"/>
      <c r="AC90" s="132"/>
      <c r="AD90" s="132"/>
      <c r="AE90" s="132" t="s">
        <v>81</v>
      </c>
      <c r="AF90" s="132"/>
      <c r="AG90" s="132"/>
      <c r="AH90" s="132"/>
      <c r="AI90" s="132"/>
      <c r="AJ90" s="132"/>
      <c r="AK90" s="132"/>
      <c r="AL90" s="132"/>
      <c r="AM90" s="132"/>
      <c r="AN90" s="132"/>
      <c r="AO90" s="132"/>
      <c r="AP90" s="132"/>
      <c r="AQ90" s="132"/>
      <c r="AR90" s="132"/>
      <c r="AS90" s="132"/>
      <c r="AT90" s="132"/>
      <c r="AU90" s="132"/>
      <c r="AV90" s="132"/>
      <c r="AW90" s="132"/>
      <c r="AX90" s="132"/>
      <c r="AY90" s="132"/>
      <c r="AZ90" s="132"/>
      <c r="BA90" s="132"/>
      <c r="BB90" s="132"/>
      <c r="BC90" s="132"/>
      <c r="BD90" s="132"/>
      <c r="BE90" s="132"/>
      <c r="BF90" s="132"/>
      <c r="BG90" s="132"/>
      <c r="BH90" s="132"/>
    </row>
    <row r="91" spans="1:60" ht="22.5" outlineLevel="1" x14ac:dyDescent="0.2">
      <c r="A91" s="124"/>
      <c r="B91" s="124"/>
      <c r="C91" s="133" t="s">
        <v>444</v>
      </c>
      <c r="D91" s="160"/>
      <c r="E91" s="134">
        <v>0.36</v>
      </c>
      <c r="F91" s="129"/>
      <c r="G91" s="129"/>
      <c r="H91" s="129"/>
      <c r="I91" s="129"/>
      <c r="J91" s="129"/>
      <c r="K91" s="129"/>
      <c r="L91" s="129"/>
      <c r="M91" s="129"/>
      <c r="N91" s="130"/>
      <c r="O91" s="130"/>
      <c r="P91" s="130"/>
      <c r="Q91" s="130"/>
      <c r="R91" s="130"/>
      <c r="S91" s="130"/>
      <c r="T91" s="131"/>
      <c r="U91" s="130"/>
      <c r="V91" s="132"/>
      <c r="W91" s="132"/>
      <c r="X91" s="132"/>
      <c r="Y91" s="132"/>
      <c r="Z91" s="132"/>
      <c r="AA91" s="132"/>
      <c r="AB91" s="132"/>
      <c r="AC91" s="132"/>
      <c r="AD91" s="132"/>
      <c r="AE91" s="132" t="s">
        <v>112</v>
      </c>
      <c r="AF91" s="132">
        <v>0</v>
      </c>
      <c r="AG91" s="132"/>
      <c r="AH91" s="132"/>
      <c r="AI91" s="132"/>
      <c r="AJ91" s="132"/>
      <c r="AK91" s="132"/>
      <c r="AL91" s="132"/>
      <c r="AM91" s="132"/>
      <c r="AN91" s="132"/>
      <c r="AO91" s="132"/>
      <c r="AP91" s="132"/>
      <c r="AQ91" s="132"/>
      <c r="AR91" s="132"/>
      <c r="AS91" s="132"/>
      <c r="AT91" s="132"/>
      <c r="AU91" s="132"/>
      <c r="AV91" s="132"/>
      <c r="AW91" s="132"/>
      <c r="AX91" s="132"/>
      <c r="AY91" s="132"/>
      <c r="AZ91" s="132"/>
      <c r="BA91" s="132"/>
      <c r="BB91" s="132"/>
      <c r="BC91" s="132"/>
      <c r="BD91" s="132"/>
      <c r="BE91" s="132"/>
      <c r="BF91" s="132"/>
      <c r="BG91" s="132"/>
      <c r="BH91" s="132"/>
    </row>
    <row r="92" spans="1:60" outlineLevel="1" x14ac:dyDescent="0.2">
      <c r="A92" s="124">
        <v>24</v>
      </c>
      <c r="B92" s="124" t="s">
        <v>267</v>
      </c>
      <c r="C92" s="125" t="s">
        <v>268</v>
      </c>
      <c r="D92" s="130" t="s">
        <v>58</v>
      </c>
      <c r="E92" s="127">
        <v>2.4</v>
      </c>
      <c r="F92" s="128"/>
      <c r="G92" s="129">
        <f>ROUND(E92*F92,2)</f>
        <v>0</v>
      </c>
      <c r="H92" s="129"/>
      <c r="I92" s="129">
        <f>ROUND(E92*H92,2)</f>
        <v>0</v>
      </c>
      <c r="J92" s="129"/>
      <c r="K92" s="129">
        <f>ROUND(E92*J92,2)</f>
        <v>0</v>
      </c>
      <c r="L92" s="129">
        <v>21</v>
      </c>
      <c r="M92" s="129">
        <f>G92*(1+L92/100)</f>
        <v>0</v>
      </c>
      <c r="N92" s="130">
        <v>0</v>
      </c>
      <c r="O92" s="130">
        <f>ROUND(E92*N92,5)</f>
        <v>0</v>
      </c>
      <c r="P92" s="130">
        <v>5.5E-2</v>
      </c>
      <c r="Q92" s="130">
        <f>ROUND(E92*P92,5)</f>
        <v>0.13200000000000001</v>
      </c>
      <c r="R92" s="130"/>
      <c r="S92" s="130"/>
      <c r="T92" s="131">
        <v>0.42499999999999999</v>
      </c>
      <c r="U92" s="130">
        <f>ROUND(E92*T92,2)</f>
        <v>1.02</v>
      </c>
      <c r="V92" s="132"/>
      <c r="W92" s="132"/>
      <c r="X92" s="132"/>
      <c r="Y92" s="132"/>
      <c r="Z92" s="132"/>
      <c r="AA92" s="132"/>
      <c r="AB92" s="132"/>
      <c r="AC92" s="132"/>
      <c r="AD92" s="132"/>
      <c r="AE92" s="132" t="s">
        <v>81</v>
      </c>
      <c r="AF92" s="132"/>
      <c r="AG92" s="132"/>
      <c r="AH92" s="132"/>
      <c r="AI92" s="132"/>
      <c r="AJ92" s="132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</row>
    <row r="93" spans="1:60" outlineLevel="1" x14ac:dyDescent="0.2">
      <c r="A93" s="124"/>
      <c r="B93" s="124"/>
      <c r="C93" s="133" t="s">
        <v>269</v>
      </c>
      <c r="D93" s="160"/>
      <c r="E93" s="134">
        <v>1.2</v>
      </c>
      <c r="F93" s="129"/>
      <c r="G93" s="129"/>
      <c r="H93" s="129"/>
      <c r="I93" s="129"/>
      <c r="J93" s="129"/>
      <c r="K93" s="129"/>
      <c r="L93" s="129"/>
      <c r="M93" s="129"/>
      <c r="N93" s="130"/>
      <c r="O93" s="130"/>
      <c r="P93" s="130"/>
      <c r="Q93" s="130"/>
      <c r="R93" s="130"/>
      <c r="S93" s="130"/>
      <c r="T93" s="131"/>
      <c r="U93" s="130"/>
      <c r="V93" s="132"/>
      <c r="W93" s="132"/>
      <c r="X93" s="132"/>
      <c r="Y93" s="132"/>
      <c r="Z93" s="132"/>
      <c r="AA93" s="132"/>
      <c r="AB93" s="132"/>
      <c r="AC93" s="132"/>
      <c r="AD93" s="132"/>
      <c r="AE93" s="132" t="s">
        <v>112</v>
      </c>
      <c r="AF93" s="132">
        <v>0</v>
      </c>
      <c r="AG93" s="132"/>
      <c r="AH93" s="132"/>
      <c r="AI93" s="132"/>
      <c r="AJ93" s="132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</row>
    <row r="94" spans="1:60" outlineLevel="1" x14ac:dyDescent="0.2">
      <c r="A94" s="124"/>
      <c r="B94" s="124"/>
      <c r="C94" s="133" t="s">
        <v>270</v>
      </c>
      <c r="D94" s="160"/>
      <c r="E94" s="134">
        <v>1.2</v>
      </c>
      <c r="F94" s="129"/>
      <c r="G94" s="129"/>
      <c r="H94" s="129"/>
      <c r="I94" s="129"/>
      <c r="J94" s="129"/>
      <c r="K94" s="129"/>
      <c r="L94" s="129"/>
      <c r="M94" s="129"/>
      <c r="N94" s="130"/>
      <c r="O94" s="130"/>
      <c r="P94" s="130"/>
      <c r="Q94" s="130"/>
      <c r="R94" s="130"/>
      <c r="S94" s="130"/>
      <c r="T94" s="131"/>
      <c r="U94" s="130"/>
      <c r="V94" s="132"/>
      <c r="W94" s="132"/>
      <c r="X94" s="132"/>
      <c r="Y94" s="132"/>
      <c r="Z94" s="132"/>
      <c r="AA94" s="132"/>
      <c r="AB94" s="132"/>
      <c r="AC94" s="132"/>
      <c r="AD94" s="132"/>
      <c r="AE94" s="132" t="s">
        <v>112</v>
      </c>
      <c r="AF94" s="132">
        <v>0</v>
      </c>
      <c r="AG94" s="132"/>
      <c r="AH94" s="132"/>
      <c r="AI94" s="132"/>
      <c r="AJ94" s="132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2"/>
      <c r="AW94" s="132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</row>
    <row r="95" spans="1:60" outlineLevel="1" x14ac:dyDescent="0.2">
      <c r="A95" s="124">
        <v>25</v>
      </c>
      <c r="B95" s="124" t="s">
        <v>265</v>
      </c>
      <c r="C95" s="125" t="s">
        <v>266</v>
      </c>
      <c r="D95" s="130" t="s">
        <v>58</v>
      </c>
      <c r="E95" s="127">
        <v>7.7</v>
      </c>
      <c r="F95" s="128"/>
      <c r="G95" s="129">
        <f>ROUND(E95*F95,2)</f>
        <v>0</v>
      </c>
      <c r="H95" s="129"/>
      <c r="I95" s="129">
        <f>ROUND(E95*H95,2)</f>
        <v>0</v>
      </c>
      <c r="J95" s="129"/>
      <c r="K95" s="129">
        <f>ROUND(E95*J95,2)</f>
        <v>0</v>
      </c>
      <c r="L95" s="129">
        <v>21</v>
      </c>
      <c r="M95" s="129">
        <f>G95*(1+L95/100)</f>
        <v>0</v>
      </c>
      <c r="N95" s="130">
        <v>0</v>
      </c>
      <c r="O95" s="130">
        <f>ROUND(E95*N95,5)</f>
        <v>0</v>
      </c>
      <c r="P95" s="130">
        <v>0.02</v>
      </c>
      <c r="Q95" s="130">
        <f>ROUND(E95*P95,5)</f>
        <v>0.154</v>
      </c>
      <c r="R95" s="130"/>
      <c r="S95" s="130"/>
      <c r="T95" s="131">
        <v>0.24</v>
      </c>
      <c r="U95" s="130">
        <f>ROUND(E95*T95,2)</f>
        <v>1.85</v>
      </c>
      <c r="V95" s="132"/>
      <c r="W95" s="132"/>
      <c r="X95" s="132"/>
      <c r="Y95" s="132"/>
      <c r="Z95" s="132"/>
      <c r="AA95" s="132"/>
      <c r="AB95" s="132"/>
      <c r="AC95" s="132"/>
      <c r="AD95" s="132"/>
      <c r="AE95" s="132" t="s">
        <v>81</v>
      </c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2"/>
      <c r="AZ95" s="132"/>
      <c r="BA95" s="132"/>
      <c r="BB95" s="132"/>
      <c r="BC95" s="132"/>
      <c r="BD95" s="132"/>
      <c r="BE95" s="132"/>
      <c r="BF95" s="132"/>
      <c r="BG95" s="132"/>
      <c r="BH95" s="132"/>
    </row>
    <row r="96" spans="1:60" outlineLevel="1" x14ac:dyDescent="0.2">
      <c r="A96" s="124"/>
      <c r="B96" s="124"/>
      <c r="C96" s="133" t="s">
        <v>446</v>
      </c>
      <c r="D96" s="160"/>
      <c r="E96" s="134">
        <v>4</v>
      </c>
      <c r="F96" s="129"/>
      <c r="G96" s="129"/>
      <c r="H96" s="129"/>
      <c r="I96" s="129"/>
      <c r="J96" s="129"/>
      <c r="K96" s="129"/>
      <c r="L96" s="129"/>
      <c r="M96" s="129"/>
      <c r="N96" s="130"/>
      <c r="O96" s="130"/>
      <c r="P96" s="130"/>
      <c r="Q96" s="130"/>
      <c r="R96" s="130"/>
      <c r="S96" s="130"/>
      <c r="T96" s="131"/>
      <c r="U96" s="130"/>
      <c r="V96" s="132"/>
      <c r="W96" s="132"/>
      <c r="X96" s="132"/>
      <c r="Y96" s="132"/>
      <c r="Z96" s="132"/>
      <c r="AA96" s="132"/>
      <c r="AB96" s="132"/>
      <c r="AC96" s="132"/>
      <c r="AD96" s="132"/>
      <c r="AE96" s="132" t="s">
        <v>112</v>
      </c>
      <c r="AF96" s="132">
        <v>0</v>
      </c>
      <c r="AG96" s="132"/>
      <c r="AH96" s="132"/>
      <c r="AI96" s="132"/>
      <c r="AJ96" s="132"/>
      <c r="AK96" s="132"/>
      <c r="AL96" s="132"/>
      <c r="AM96" s="132"/>
      <c r="AN96" s="132"/>
      <c r="AO96" s="132"/>
      <c r="AP96" s="132"/>
      <c r="AQ96" s="132"/>
      <c r="AR96" s="132"/>
      <c r="AS96" s="132"/>
      <c r="AT96" s="132"/>
      <c r="AU96" s="132"/>
      <c r="AV96" s="132"/>
      <c r="AW96" s="132"/>
      <c r="AX96" s="132"/>
      <c r="AY96" s="132"/>
      <c r="AZ96" s="132"/>
      <c r="BA96" s="132"/>
      <c r="BB96" s="132"/>
      <c r="BC96" s="132"/>
      <c r="BD96" s="132"/>
      <c r="BE96" s="132"/>
      <c r="BF96" s="132"/>
      <c r="BG96" s="132"/>
      <c r="BH96" s="132"/>
    </row>
    <row r="97" spans="1:60" outlineLevel="1" x14ac:dyDescent="0.2">
      <c r="A97" s="124"/>
      <c r="B97" s="124"/>
      <c r="C97" s="133" t="s">
        <v>491</v>
      </c>
      <c r="D97" s="160"/>
      <c r="E97" s="134">
        <v>3.7</v>
      </c>
      <c r="F97" s="129"/>
      <c r="G97" s="129"/>
      <c r="H97" s="129"/>
      <c r="I97" s="129"/>
      <c r="J97" s="129"/>
      <c r="K97" s="129"/>
      <c r="L97" s="129"/>
      <c r="M97" s="129"/>
      <c r="N97" s="130"/>
      <c r="O97" s="130"/>
      <c r="P97" s="130"/>
      <c r="Q97" s="130"/>
      <c r="R97" s="130"/>
      <c r="S97" s="130"/>
      <c r="T97" s="131"/>
      <c r="U97" s="130"/>
      <c r="V97" s="132"/>
      <c r="W97" s="132"/>
      <c r="X97" s="132"/>
      <c r="Y97" s="132"/>
      <c r="Z97" s="132"/>
      <c r="AA97" s="132"/>
      <c r="AB97" s="132"/>
      <c r="AC97" s="132"/>
      <c r="AD97" s="132"/>
      <c r="AE97" s="132" t="s">
        <v>112</v>
      </c>
      <c r="AF97" s="132">
        <v>0</v>
      </c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</row>
    <row r="98" spans="1:60" outlineLevel="1" x14ac:dyDescent="0.2">
      <c r="A98" s="124">
        <v>26</v>
      </c>
      <c r="B98" s="124" t="s">
        <v>267</v>
      </c>
      <c r="C98" s="125" t="s">
        <v>268</v>
      </c>
      <c r="D98" s="130" t="s">
        <v>58</v>
      </c>
      <c r="E98" s="127">
        <v>1.2</v>
      </c>
      <c r="F98" s="128"/>
      <c r="G98" s="129">
        <f>ROUND(E98*F98,2)</f>
        <v>0</v>
      </c>
      <c r="H98" s="129"/>
      <c r="I98" s="129">
        <f>ROUND(E98*H98,2)</f>
        <v>0</v>
      </c>
      <c r="J98" s="129"/>
      <c r="K98" s="129">
        <f>ROUND(E98*J98,2)</f>
        <v>0</v>
      </c>
      <c r="L98" s="129">
        <v>21</v>
      </c>
      <c r="M98" s="129">
        <f>G98*(1+L98/100)</f>
        <v>0</v>
      </c>
      <c r="N98" s="130">
        <v>0</v>
      </c>
      <c r="O98" s="130">
        <f>ROUND(E98*N98,5)</f>
        <v>0</v>
      </c>
      <c r="P98" s="130">
        <v>5.5E-2</v>
      </c>
      <c r="Q98" s="130">
        <f>ROUND(E98*P98,5)</f>
        <v>6.6000000000000003E-2</v>
      </c>
      <c r="R98" s="130"/>
      <c r="S98" s="130"/>
      <c r="T98" s="131">
        <v>0.42499999999999999</v>
      </c>
      <c r="U98" s="130">
        <f>ROUND(E98*T98,2)</f>
        <v>0.51</v>
      </c>
      <c r="V98" s="132"/>
      <c r="W98" s="132"/>
      <c r="X98" s="132"/>
      <c r="Y98" s="132"/>
      <c r="Z98" s="132"/>
      <c r="AA98" s="132"/>
      <c r="AB98" s="132"/>
      <c r="AC98" s="132"/>
      <c r="AD98" s="132"/>
      <c r="AE98" s="132" t="s">
        <v>81</v>
      </c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32"/>
      <c r="AT98" s="132"/>
      <c r="AU98" s="132"/>
      <c r="AV98" s="132"/>
      <c r="AW98" s="132"/>
      <c r="AX98" s="132"/>
      <c r="AY98" s="132"/>
      <c r="AZ98" s="132"/>
      <c r="BA98" s="132"/>
      <c r="BB98" s="132"/>
      <c r="BC98" s="132"/>
      <c r="BD98" s="132"/>
      <c r="BE98" s="132"/>
      <c r="BF98" s="132"/>
      <c r="BG98" s="132"/>
      <c r="BH98" s="132"/>
    </row>
    <row r="99" spans="1:60" outlineLevel="1" x14ac:dyDescent="0.2">
      <c r="A99" s="124"/>
      <c r="B99" s="124"/>
      <c r="C99" s="133" t="s">
        <v>447</v>
      </c>
      <c r="D99" s="160"/>
      <c r="E99" s="134">
        <v>1.2</v>
      </c>
      <c r="F99" s="129"/>
      <c r="G99" s="129"/>
      <c r="H99" s="129"/>
      <c r="I99" s="129"/>
      <c r="J99" s="129"/>
      <c r="K99" s="129"/>
      <c r="L99" s="129"/>
      <c r="M99" s="129"/>
      <c r="N99" s="130"/>
      <c r="O99" s="130"/>
      <c r="P99" s="130"/>
      <c r="Q99" s="130"/>
      <c r="R99" s="130"/>
      <c r="S99" s="130"/>
      <c r="T99" s="131"/>
      <c r="U99" s="130"/>
      <c r="V99" s="132"/>
      <c r="W99" s="132"/>
      <c r="X99" s="132"/>
      <c r="Y99" s="132"/>
      <c r="Z99" s="132"/>
      <c r="AA99" s="132"/>
      <c r="AB99" s="132"/>
      <c r="AC99" s="132"/>
      <c r="AD99" s="132"/>
      <c r="AE99" s="132" t="s">
        <v>112</v>
      </c>
      <c r="AF99" s="132">
        <v>0</v>
      </c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2"/>
      <c r="BC99" s="132"/>
      <c r="BD99" s="132"/>
      <c r="BE99" s="132"/>
      <c r="BF99" s="132"/>
      <c r="BG99" s="132"/>
      <c r="BH99" s="132"/>
    </row>
    <row r="100" spans="1:60" outlineLevel="1" x14ac:dyDescent="0.2">
      <c r="A100" s="124">
        <v>27</v>
      </c>
      <c r="B100" s="124" t="s">
        <v>134</v>
      </c>
      <c r="C100" s="125" t="s">
        <v>135</v>
      </c>
      <c r="D100" s="130" t="s">
        <v>58</v>
      </c>
      <c r="E100" s="127">
        <v>1.6</v>
      </c>
      <c r="F100" s="128"/>
      <c r="G100" s="129">
        <f>ROUND(E100*F100,2)</f>
        <v>0</v>
      </c>
      <c r="H100" s="129"/>
      <c r="I100" s="129">
        <f>ROUND(E100*H100,2)</f>
        <v>0</v>
      </c>
      <c r="J100" s="129"/>
      <c r="K100" s="129">
        <f>ROUND(E100*J100,2)</f>
        <v>0</v>
      </c>
      <c r="L100" s="129">
        <v>21</v>
      </c>
      <c r="M100" s="129">
        <f>G100*(1+L100/100)</f>
        <v>0</v>
      </c>
      <c r="N100" s="130">
        <v>1.17E-3</v>
      </c>
      <c r="O100" s="130">
        <f>ROUND(E100*N100,5)</f>
        <v>1.8699999999999999E-3</v>
      </c>
      <c r="P100" s="130">
        <v>7.5999999999999998E-2</v>
      </c>
      <c r="Q100" s="130">
        <f>ROUND(E100*P100,5)</f>
        <v>0.1216</v>
      </c>
      <c r="R100" s="130"/>
      <c r="S100" s="130"/>
      <c r="T100" s="131">
        <v>0.93899999999999995</v>
      </c>
      <c r="U100" s="130">
        <f>ROUND(E100*T100,2)</f>
        <v>1.5</v>
      </c>
      <c r="V100" s="132"/>
      <c r="W100" s="132"/>
      <c r="X100" s="132"/>
      <c r="Y100" s="132"/>
      <c r="Z100" s="132"/>
      <c r="AA100" s="132"/>
      <c r="AB100" s="132"/>
      <c r="AC100" s="132"/>
      <c r="AD100" s="132"/>
      <c r="AE100" s="132" t="s">
        <v>81</v>
      </c>
      <c r="AF100" s="132"/>
      <c r="AG100" s="132"/>
      <c r="AH100" s="132"/>
      <c r="AI100" s="132"/>
      <c r="AJ100" s="132"/>
      <c r="AK100" s="132"/>
      <c r="AL100" s="132"/>
      <c r="AM100" s="132"/>
      <c r="AN100" s="132"/>
      <c r="AO100" s="132"/>
      <c r="AP100" s="132"/>
      <c r="AQ100" s="132"/>
      <c r="AR100" s="132"/>
      <c r="AS100" s="132"/>
      <c r="AT100" s="132"/>
      <c r="AU100" s="132"/>
      <c r="AV100" s="132"/>
      <c r="AW100" s="132"/>
      <c r="AX100" s="132"/>
      <c r="AY100" s="132"/>
      <c r="AZ100" s="132"/>
      <c r="BA100" s="132"/>
      <c r="BB100" s="132"/>
      <c r="BC100" s="132"/>
      <c r="BD100" s="132"/>
      <c r="BE100" s="132"/>
      <c r="BF100" s="132"/>
      <c r="BG100" s="132"/>
      <c r="BH100" s="132"/>
    </row>
    <row r="101" spans="1:60" outlineLevel="1" x14ac:dyDescent="0.2">
      <c r="A101" s="124"/>
      <c r="B101" s="124"/>
      <c r="C101" s="133" t="s">
        <v>448</v>
      </c>
      <c r="D101" s="160"/>
      <c r="E101" s="134">
        <v>1.6</v>
      </c>
      <c r="F101" s="129"/>
      <c r="G101" s="129"/>
      <c r="H101" s="129"/>
      <c r="I101" s="129"/>
      <c r="J101" s="129"/>
      <c r="K101" s="129"/>
      <c r="L101" s="129"/>
      <c r="M101" s="129"/>
      <c r="N101" s="130"/>
      <c r="O101" s="130"/>
      <c r="P101" s="130"/>
      <c r="Q101" s="130"/>
      <c r="R101" s="130"/>
      <c r="S101" s="130"/>
      <c r="T101" s="131"/>
      <c r="U101" s="130"/>
      <c r="V101" s="132"/>
      <c r="W101" s="132"/>
      <c r="X101" s="132"/>
      <c r="Y101" s="132"/>
      <c r="Z101" s="132"/>
      <c r="AA101" s="132"/>
      <c r="AB101" s="132"/>
      <c r="AC101" s="132"/>
      <c r="AD101" s="132"/>
      <c r="AE101" s="132" t="s">
        <v>112</v>
      </c>
      <c r="AF101" s="132">
        <v>0</v>
      </c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32"/>
      <c r="AS101" s="132"/>
      <c r="AT101" s="132"/>
      <c r="AU101" s="132"/>
      <c r="AV101" s="132"/>
      <c r="AW101" s="132"/>
      <c r="AX101" s="132"/>
      <c r="AY101" s="132"/>
      <c r="AZ101" s="132"/>
      <c r="BA101" s="132"/>
      <c r="BB101" s="132"/>
      <c r="BC101" s="132"/>
      <c r="BD101" s="132"/>
      <c r="BE101" s="132"/>
      <c r="BF101" s="132"/>
      <c r="BG101" s="132"/>
      <c r="BH101" s="132"/>
    </row>
    <row r="102" spans="1:60" x14ac:dyDescent="0.2">
      <c r="A102" s="135" t="s">
        <v>55</v>
      </c>
      <c r="B102" s="135" t="s">
        <v>271</v>
      </c>
      <c r="C102" s="136" t="s">
        <v>272</v>
      </c>
      <c r="D102" s="140"/>
      <c r="E102" s="138"/>
      <c r="F102" s="139"/>
      <c r="G102" s="139">
        <f>SUMIF(AE103:AE110,"&lt;&gt;NOR",G103:G110)</f>
        <v>0</v>
      </c>
      <c r="H102" s="139"/>
      <c r="I102" s="139">
        <f>SUM(I103:I110)</f>
        <v>0</v>
      </c>
      <c r="J102" s="139"/>
      <c r="K102" s="139">
        <f>SUM(K103:K110)</f>
        <v>0</v>
      </c>
      <c r="L102" s="139"/>
      <c r="M102" s="139">
        <f>SUM(M103:M110)</f>
        <v>0</v>
      </c>
      <c r="N102" s="140"/>
      <c r="O102" s="140">
        <f>SUM(O103:O110)</f>
        <v>0</v>
      </c>
      <c r="P102" s="140"/>
      <c r="Q102" s="140">
        <f>SUM(Q103:Q110)</f>
        <v>0</v>
      </c>
      <c r="R102" s="140"/>
      <c r="S102" s="140"/>
      <c r="T102" s="141"/>
      <c r="U102" s="140">
        <f>SUM(U103:U110)</f>
        <v>18.22</v>
      </c>
      <c r="AE102" t="s">
        <v>80</v>
      </c>
    </row>
    <row r="103" spans="1:60" outlineLevel="1" x14ac:dyDescent="0.2">
      <c r="A103" s="124">
        <v>28</v>
      </c>
      <c r="B103" s="124" t="s">
        <v>136</v>
      </c>
      <c r="C103" s="125" t="s">
        <v>137</v>
      </c>
      <c r="D103" s="130" t="s">
        <v>57</v>
      </c>
      <c r="E103" s="127">
        <v>3.2</v>
      </c>
      <c r="F103" s="128"/>
      <c r="G103" s="129">
        <f>ROUND(E103*F103,2)</f>
        <v>0</v>
      </c>
      <c r="H103" s="129"/>
      <c r="I103" s="129">
        <f>ROUND(E103*H103,2)</f>
        <v>0</v>
      </c>
      <c r="J103" s="129"/>
      <c r="K103" s="129">
        <f>ROUND(E103*J103,2)</f>
        <v>0</v>
      </c>
      <c r="L103" s="129">
        <v>21</v>
      </c>
      <c r="M103" s="129">
        <f>G103*(1+L103/100)</f>
        <v>0</v>
      </c>
      <c r="N103" s="130">
        <v>0</v>
      </c>
      <c r="O103" s="130">
        <f>ROUND(E103*N103,5)</f>
        <v>0</v>
      </c>
      <c r="P103" s="130">
        <v>0</v>
      </c>
      <c r="Q103" s="130">
        <f>ROUND(E103*P103,5)</f>
        <v>0</v>
      </c>
      <c r="R103" s="130"/>
      <c r="S103" s="130"/>
      <c r="T103" s="131">
        <v>2.4700000000000002</v>
      </c>
      <c r="U103" s="130">
        <f>ROUND(E103*T103,2)</f>
        <v>7.9</v>
      </c>
      <c r="V103" s="132"/>
      <c r="W103" s="132"/>
      <c r="X103" s="132"/>
      <c r="Y103" s="132"/>
      <c r="Z103" s="132"/>
      <c r="AA103" s="132"/>
      <c r="AB103" s="132"/>
      <c r="AC103" s="132"/>
      <c r="AD103" s="132"/>
      <c r="AE103" s="132" t="s">
        <v>138</v>
      </c>
      <c r="AF103" s="132"/>
      <c r="AG103" s="132"/>
      <c r="AH103" s="132"/>
      <c r="AI103" s="132"/>
      <c r="AJ103" s="132"/>
      <c r="AK103" s="132"/>
      <c r="AL103" s="132"/>
      <c r="AM103" s="132"/>
      <c r="AN103" s="132"/>
      <c r="AO103" s="132"/>
      <c r="AP103" s="132"/>
      <c r="AQ103" s="132"/>
      <c r="AR103" s="132"/>
      <c r="AS103" s="132"/>
      <c r="AT103" s="132"/>
      <c r="AU103" s="132"/>
      <c r="AV103" s="132"/>
      <c r="AW103" s="132"/>
      <c r="AX103" s="132"/>
      <c r="AY103" s="132"/>
      <c r="AZ103" s="132"/>
      <c r="BA103" s="132"/>
      <c r="BB103" s="132"/>
      <c r="BC103" s="132"/>
      <c r="BD103" s="132"/>
      <c r="BE103" s="132"/>
      <c r="BF103" s="132"/>
      <c r="BG103" s="132"/>
      <c r="BH103" s="132"/>
    </row>
    <row r="104" spans="1:60" outlineLevel="1" x14ac:dyDescent="0.2">
      <c r="A104" s="124">
        <v>29</v>
      </c>
      <c r="B104" s="124" t="s">
        <v>273</v>
      </c>
      <c r="C104" s="125" t="s">
        <v>274</v>
      </c>
      <c r="D104" s="130" t="s">
        <v>57</v>
      </c>
      <c r="E104" s="127">
        <v>16</v>
      </c>
      <c r="F104" s="128"/>
      <c r="G104" s="129">
        <f>ROUND(E104*F104,2)</f>
        <v>0</v>
      </c>
      <c r="H104" s="129"/>
      <c r="I104" s="129">
        <f>ROUND(E104*H104,2)</f>
        <v>0</v>
      </c>
      <c r="J104" s="129"/>
      <c r="K104" s="129">
        <f>ROUND(E104*J104,2)</f>
        <v>0</v>
      </c>
      <c r="L104" s="129">
        <v>21</v>
      </c>
      <c r="M104" s="129">
        <f>G104*(1+L104/100)</f>
        <v>0</v>
      </c>
      <c r="N104" s="130">
        <v>0</v>
      </c>
      <c r="O104" s="130">
        <f>ROUND(E104*N104,5)</f>
        <v>0</v>
      </c>
      <c r="P104" s="130">
        <v>0</v>
      </c>
      <c r="Q104" s="130">
        <f>ROUND(E104*P104,5)</f>
        <v>0</v>
      </c>
      <c r="R104" s="130"/>
      <c r="S104" s="130"/>
      <c r="T104" s="131">
        <v>0</v>
      </c>
      <c r="U104" s="130">
        <f>ROUND(E104*T104,2)</f>
        <v>0</v>
      </c>
      <c r="V104" s="132"/>
      <c r="W104" s="132"/>
      <c r="X104" s="132"/>
      <c r="Y104" s="132"/>
      <c r="Z104" s="132"/>
      <c r="AA104" s="132"/>
      <c r="AB104" s="132"/>
      <c r="AC104" s="132"/>
      <c r="AD104" s="132"/>
      <c r="AE104" s="132" t="s">
        <v>81</v>
      </c>
      <c r="AF104" s="132"/>
      <c r="AG104" s="132"/>
      <c r="AH104" s="132"/>
      <c r="AI104" s="132"/>
      <c r="AJ104" s="132"/>
      <c r="AK104" s="132"/>
      <c r="AL104" s="132"/>
      <c r="AM104" s="132"/>
      <c r="AN104" s="132"/>
      <c r="AO104" s="132"/>
      <c r="AP104" s="132"/>
      <c r="AQ104" s="132"/>
      <c r="AR104" s="132"/>
      <c r="AS104" s="132"/>
      <c r="AT104" s="132"/>
      <c r="AU104" s="132"/>
      <c r="AV104" s="132"/>
      <c r="AW104" s="132"/>
      <c r="AX104" s="132"/>
      <c r="AY104" s="132"/>
      <c r="AZ104" s="132"/>
      <c r="BA104" s="132"/>
      <c r="BB104" s="132"/>
      <c r="BC104" s="132"/>
      <c r="BD104" s="132"/>
      <c r="BE104" s="132"/>
      <c r="BF104" s="132"/>
      <c r="BG104" s="132"/>
      <c r="BH104" s="132"/>
    </row>
    <row r="105" spans="1:60" outlineLevel="1" x14ac:dyDescent="0.2">
      <c r="A105" s="124"/>
      <c r="B105" s="124"/>
      <c r="C105" s="133" t="s">
        <v>449</v>
      </c>
      <c r="D105" s="160"/>
      <c r="E105" s="134">
        <v>16</v>
      </c>
      <c r="F105" s="129"/>
      <c r="G105" s="129"/>
      <c r="H105" s="129"/>
      <c r="I105" s="129"/>
      <c r="J105" s="129"/>
      <c r="K105" s="129"/>
      <c r="L105" s="129"/>
      <c r="M105" s="129"/>
      <c r="N105" s="130"/>
      <c r="O105" s="130"/>
      <c r="P105" s="130"/>
      <c r="Q105" s="130"/>
      <c r="R105" s="130"/>
      <c r="S105" s="130"/>
      <c r="T105" s="131"/>
      <c r="U105" s="130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 t="s">
        <v>112</v>
      </c>
      <c r="AF105" s="132">
        <v>0</v>
      </c>
      <c r="AG105" s="132"/>
      <c r="AH105" s="132"/>
      <c r="AI105" s="132"/>
      <c r="AJ105" s="132"/>
      <c r="AK105" s="132"/>
      <c r="AL105" s="132"/>
      <c r="AM105" s="132"/>
      <c r="AN105" s="132"/>
      <c r="AO105" s="132"/>
      <c r="AP105" s="132"/>
      <c r="AQ105" s="132"/>
      <c r="AR105" s="132"/>
      <c r="AS105" s="132"/>
      <c r="AT105" s="132"/>
      <c r="AU105" s="132"/>
      <c r="AV105" s="132"/>
      <c r="AW105" s="132"/>
      <c r="AX105" s="132"/>
      <c r="AY105" s="132"/>
      <c r="AZ105" s="132"/>
      <c r="BA105" s="132"/>
      <c r="BB105" s="132"/>
      <c r="BC105" s="132"/>
      <c r="BD105" s="132"/>
      <c r="BE105" s="132"/>
      <c r="BF105" s="132"/>
      <c r="BG105" s="132"/>
      <c r="BH105" s="132"/>
    </row>
    <row r="106" spans="1:60" outlineLevel="1" x14ac:dyDescent="0.2">
      <c r="A106" s="124">
        <v>30</v>
      </c>
      <c r="B106" s="124" t="s">
        <v>139</v>
      </c>
      <c r="C106" s="125" t="s">
        <v>140</v>
      </c>
      <c r="D106" s="130" t="s">
        <v>57</v>
      </c>
      <c r="E106" s="127">
        <v>2.5</v>
      </c>
      <c r="F106" s="128"/>
      <c r="G106" s="129">
        <f>ROUND(E106*F106,2)</f>
        <v>0</v>
      </c>
      <c r="H106" s="129"/>
      <c r="I106" s="129">
        <f>ROUND(E106*H106,2)</f>
        <v>0</v>
      </c>
      <c r="J106" s="129"/>
      <c r="K106" s="129">
        <f>ROUND(E106*J106,2)</f>
        <v>0</v>
      </c>
      <c r="L106" s="129">
        <v>21</v>
      </c>
      <c r="M106" s="129">
        <f>G106*(1+L106/100)</f>
        <v>0</v>
      </c>
      <c r="N106" s="130">
        <v>0</v>
      </c>
      <c r="O106" s="130">
        <f>ROUND(E106*N106,5)</f>
        <v>0</v>
      </c>
      <c r="P106" s="130">
        <v>0</v>
      </c>
      <c r="Q106" s="130">
        <f>ROUND(E106*P106,5)</f>
        <v>0</v>
      </c>
      <c r="R106" s="130"/>
      <c r="S106" s="130"/>
      <c r="T106" s="131">
        <v>0</v>
      </c>
      <c r="U106" s="130">
        <f>ROUND(E106*T106,2)</f>
        <v>0</v>
      </c>
      <c r="V106" s="132"/>
      <c r="W106" s="132"/>
      <c r="X106" s="132"/>
      <c r="Y106" s="132"/>
      <c r="Z106" s="132"/>
      <c r="AA106" s="132"/>
      <c r="AB106" s="132"/>
      <c r="AC106" s="132"/>
      <c r="AD106" s="132"/>
      <c r="AE106" s="132" t="s">
        <v>81</v>
      </c>
      <c r="AF106" s="132"/>
      <c r="AG106" s="132"/>
      <c r="AH106" s="132"/>
      <c r="AI106" s="132"/>
      <c r="AJ106" s="132"/>
      <c r="AK106" s="132"/>
      <c r="AL106" s="132"/>
      <c r="AM106" s="132"/>
      <c r="AN106" s="132"/>
      <c r="AO106" s="132"/>
      <c r="AP106" s="132"/>
      <c r="AQ106" s="132"/>
      <c r="AR106" s="132"/>
      <c r="AS106" s="132"/>
      <c r="AT106" s="132"/>
      <c r="AU106" s="132"/>
      <c r="AV106" s="132"/>
      <c r="AW106" s="132"/>
      <c r="AX106" s="132"/>
      <c r="AY106" s="132"/>
      <c r="AZ106" s="132"/>
      <c r="BA106" s="132"/>
      <c r="BB106" s="132"/>
      <c r="BC106" s="132"/>
      <c r="BD106" s="132"/>
      <c r="BE106" s="132"/>
      <c r="BF106" s="132"/>
      <c r="BG106" s="132"/>
      <c r="BH106" s="132"/>
    </row>
    <row r="107" spans="1:60" outlineLevel="1" x14ac:dyDescent="0.2">
      <c r="A107" s="124">
        <v>31</v>
      </c>
      <c r="B107" s="124" t="s">
        <v>141</v>
      </c>
      <c r="C107" s="125" t="s">
        <v>450</v>
      </c>
      <c r="D107" s="130" t="s">
        <v>57</v>
      </c>
      <c r="E107" s="127">
        <v>0.5</v>
      </c>
      <c r="F107" s="128"/>
      <c r="G107" s="129">
        <f>ROUND(E107*F107,2)</f>
        <v>0</v>
      </c>
      <c r="H107" s="129"/>
      <c r="I107" s="129">
        <f>ROUND(E107*H107,2)</f>
        <v>0</v>
      </c>
      <c r="J107" s="129"/>
      <c r="K107" s="129">
        <f>ROUND(E107*J107,2)</f>
        <v>0</v>
      </c>
      <c r="L107" s="129">
        <v>21</v>
      </c>
      <c r="M107" s="129">
        <f>G107*(1+L107/100)</f>
        <v>0</v>
      </c>
      <c r="N107" s="130">
        <v>0</v>
      </c>
      <c r="O107" s="130">
        <f>ROUND(E107*N107,5)</f>
        <v>0</v>
      </c>
      <c r="P107" s="130">
        <v>0</v>
      </c>
      <c r="Q107" s="130">
        <f>ROUND(E107*P107,5)</f>
        <v>0</v>
      </c>
      <c r="R107" s="130"/>
      <c r="S107" s="130"/>
      <c r="T107" s="131">
        <v>0</v>
      </c>
      <c r="U107" s="130">
        <f>ROUND(E107*T107,2)</f>
        <v>0</v>
      </c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 t="s">
        <v>81</v>
      </c>
      <c r="AF107" s="132"/>
      <c r="AG107" s="132"/>
      <c r="AH107" s="132"/>
      <c r="AI107" s="132"/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2"/>
      <c r="AW107" s="132"/>
      <c r="AX107" s="132"/>
      <c r="AY107" s="132"/>
      <c r="AZ107" s="132"/>
      <c r="BA107" s="132"/>
      <c r="BB107" s="132"/>
      <c r="BC107" s="132"/>
      <c r="BD107" s="132"/>
      <c r="BE107" s="132"/>
      <c r="BF107" s="132"/>
      <c r="BG107" s="132"/>
      <c r="BH107" s="132"/>
    </row>
    <row r="108" spans="1:60" outlineLevel="1" x14ac:dyDescent="0.2">
      <c r="A108" s="124">
        <v>32</v>
      </c>
      <c r="B108" s="124" t="s">
        <v>275</v>
      </c>
      <c r="C108" s="125" t="s">
        <v>276</v>
      </c>
      <c r="D108" s="130" t="s">
        <v>57</v>
      </c>
      <c r="E108" s="127">
        <v>0.1</v>
      </c>
      <c r="F108" s="128"/>
      <c r="G108" s="129">
        <f>ROUND(E108*F108,2)</f>
        <v>0</v>
      </c>
      <c r="H108" s="129"/>
      <c r="I108" s="129">
        <f>ROUND(E108*H108,2)</f>
        <v>0</v>
      </c>
      <c r="J108" s="129"/>
      <c r="K108" s="129">
        <f>ROUND(E108*J108,2)</f>
        <v>0</v>
      </c>
      <c r="L108" s="129">
        <v>21</v>
      </c>
      <c r="M108" s="129">
        <f>G108*(1+L108/100)</f>
        <v>0</v>
      </c>
      <c r="N108" s="130">
        <v>0</v>
      </c>
      <c r="O108" s="130">
        <f>ROUND(E108*N108,5)</f>
        <v>0</v>
      </c>
      <c r="P108" s="130">
        <v>0</v>
      </c>
      <c r="Q108" s="130">
        <f>ROUND(E108*P108,5)</f>
        <v>0</v>
      </c>
      <c r="R108" s="130"/>
      <c r="S108" s="130"/>
      <c r="T108" s="131">
        <v>0</v>
      </c>
      <c r="U108" s="130">
        <f>ROUND(E108*T108,2)</f>
        <v>0</v>
      </c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 t="s">
        <v>81</v>
      </c>
      <c r="AF108" s="132"/>
      <c r="AG108" s="132"/>
      <c r="AH108" s="132"/>
      <c r="AI108" s="132"/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2"/>
      <c r="AY108" s="132"/>
      <c r="AZ108" s="132"/>
      <c r="BA108" s="132"/>
      <c r="BB108" s="132"/>
      <c r="BC108" s="132"/>
      <c r="BD108" s="132"/>
      <c r="BE108" s="132"/>
      <c r="BF108" s="132"/>
      <c r="BG108" s="132"/>
      <c r="BH108" s="132"/>
    </row>
    <row r="109" spans="1:60" ht="22.5" outlineLevel="1" x14ac:dyDescent="0.2">
      <c r="A109" s="124">
        <v>33</v>
      </c>
      <c r="B109" s="124" t="s">
        <v>277</v>
      </c>
      <c r="C109" s="125" t="s">
        <v>278</v>
      </c>
      <c r="D109" s="130" t="s">
        <v>57</v>
      </c>
      <c r="E109" s="127">
        <v>0.1</v>
      </c>
      <c r="F109" s="128"/>
      <c r="G109" s="129">
        <f>ROUND(E109*F109,2)</f>
        <v>0</v>
      </c>
      <c r="H109" s="129"/>
      <c r="I109" s="129">
        <f>ROUND(E109*H109,2)</f>
        <v>0</v>
      </c>
      <c r="J109" s="129"/>
      <c r="K109" s="129">
        <f>ROUND(E109*J109,2)</f>
        <v>0</v>
      </c>
      <c r="L109" s="129">
        <v>21</v>
      </c>
      <c r="M109" s="129">
        <f>G109*(1+L109/100)</f>
        <v>0</v>
      </c>
      <c r="N109" s="130">
        <v>0</v>
      </c>
      <c r="O109" s="130">
        <f>ROUND(E109*N109,5)</f>
        <v>0</v>
      </c>
      <c r="P109" s="130">
        <v>0</v>
      </c>
      <c r="Q109" s="130">
        <f>ROUND(E109*P109,5)</f>
        <v>0</v>
      </c>
      <c r="R109" s="130"/>
      <c r="S109" s="130"/>
      <c r="T109" s="131">
        <v>0</v>
      </c>
      <c r="U109" s="130">
        <f>ROUND(E109*T109,2)</f>
        <v>0</v>
      </c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 t="s">
        <v>81</v>
      </c>
      <c r="AF109" s="132"/>
      <c r="AG109" s="132"/>
      <c r="AH109" s="132"/>
      <c r="AI109" s="132"/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</row>
    <row r="110" spans="1:60" outlineLevel="1" x14ac:dyDescent="0.2">
      <c r="A110" s="124">
        <v>34</v>
      </c>
      <c r="B110" s="124" t="s">
        <v>279</v>
      </c>
      <c r="C110" s="125" t="s">
        <v>280</v>
      </c>
      <c r="D110" s="130" t="s">
        <v>57</v>
      </c>
      <c r="E110" s="127">
        <v>11</v>
      </c>
      <c r="F110" s="128"/>
      <c r="G110" s="129">
        <f>ROUND(E110*F110,2)</f>
        <v>0</v>
      </c>
      <c r="H110" s="129"/>
      <c r="I110" s="129">
        <f>ROUND(E110*H110,2)</f>
        <v>0</v>
      </c>
      <c r="J110" s="129"/>
      <c r="K110" s="129">
        <f>ROUND(E110*J110,2)</f>
        <v>0</v>
      </c>
      <c r="L110" s="129">
        <v>21</v>
      </c>
      <c r="M110" s="129">
        <f>G110*(1+L110/100)</f>
        <v>0</v>
      </c>
      <c r="N110" s="130">
        <v>0</v>
      </c>
      <c r="O110" s="130">
        <f>ROUND(E110*N110,5)</f>
        <v>0</v>
      </c>
      <c r="P110" s="130">
        <v>0</v>
      </c>
      <c r="Q110" s="130">
        <f>ROUND(E110*P110,5)</f>
        <v>0</v>
      </c>
      <c r="R110" s="130"/>
      <c r="S110" s="130"/>
      <c r="T110" s="131">
        <v>0.9385</v>
      </c>
      <c r="U110" s="130">
        <f>ROUND(E110*T110,2)</f>
        <v>10.32</v>
      </c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 t="s">
        <v>81</v>
      </c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</row>
    <row r="111" spans="1:60" x14ac:dyDescent="0.2">
      <c r="A111" s="135" t="s">
        <v>55</v>
      </c>
      <c r="B111" s="135" t="s">
        <v>142</v>
      </c>
      <c r="C111" s="136" t="s">
        <v>143</v>
      </c>
      <c r="D111" s="140"/>
      <c r="E111" s="138"/>
      <c r="F111" s="139"/>
      <c r="G111" s="139">
        <f>SUMIF(AE112:AE132,"&lt;&gt;NOR",G112:G132)</f>
        <v>0</v>
      </c>
      <c r="H111" s="139"/>
      <c r="I111" s="139">
        <f>SUM(I112:I132)</f>
        <v>0</v>
      </c>
      <c r="J111" s="139"/>
      <c r="K111" s="139">
        <f>SUM(K112:K132)</f>
        <v>0</v>
      </c>
      <c r="L111" s="139"/>
      <c r="M111" s="139">
        <f>SUM(M112:M132)</f>
        <v>0</v>
      </c>
      <c r="N111" s="140"/>
      <c r="O111" s="140">
        <f>SUM(O112:O132)</f>
        <v>0.16734000000000004</v>
      </c>
      <c r="P111" s="140"/>
      <c r="Q111" s="140">
        <f>SUM(Q112:Q132)</f>
        <v>2.3380000000000001E-2</v>
      </c>
      <c r="R111" s="140"/>
      <c r="S111" s="140"/>
      <c r="T111" s="141"/>
      <c r="U111" s="140">
        <f>SUM(U112:U132)</f>
        <v>24.229999999999997</v>
      </c>
      <c r="AE111" t="s">
        <v>80</v>
      </c>
    </row>
    <row r="112" spans="1:60" ht="22.5" outlineLevel="1" x14ac:dyDescent="0.2">
      <c r="A112" s="124">
        <v>35</v>
      </c>
      <c r="B112" s="124" t="s">
        <v>281</v>
      </c>
      <c r="C112" s="125" t="s">
        <v>282</v>
      </c>
      <c r="D112" s="130" t="s">
        <v>58</v>
      </c>
      <c r="E112" s="127">
        <v>2.4</v>
      </c>
      <c r="F112" s="128"/>
      <c r="G112" s="129">
        <f>ROUND(E112*F112,2)</f>
        <v>0</v>
      </c>
      <c r="H112" s="129"/>
      <c r="I112" s="129">
        <f>ROUND(E112*H112,2)</f>
        <v>0</v>
      </c>
      <c r="J112" s="129"/>
      <c r="K112" s="129">
        <f>ROUND(E112*J112,2)</f>
        <v>0</v>
      </c>
      <c r="L112" s="129">
        <v>21</v>
      </c>
      <c r="M112" s="129">
        <f>G112*(1+L112/100)</f>
        <v>0</v>
      </c>
      <c r="N112" s="130">
        <v>0</v>
      </c>
      <c r="O112" s="130">
        <f>ROUND(E112*N112,5)</f>
        <v>0</v>
      </c>
      <c r="P112" s="130">
        <v>9.7400000000000004E-3</v>
      </c>
      <c r="Q112" s="130">
        <f>ROUND(E112*P112,5)</f>
        <v>2.3380000000000001E-2</v>
      </c>
      <c r="R112" s="130"/>
      <c r="S112" s="130"/>
      <c r="T112" s="131">
        <v>4.3999999999999997E-2</v>
      </c>
      <c r="U112" s="130">
        <f>ROUND(E112*T112,2)</f>
        <v>0.11</v>
      </c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 t="s">
        <v>81</v>
      </c>
      <c r="AF112" s="132"/>
      <c r="AG112" s="132"/>
      <c r="AH112" s="132"/>
      <c r="AI112" s="132"/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</row>
    <row r="113" spans="1:60" outlineLevel="1" x14ac:dyDescent="0.2">
      <c r="A113" s="124"/>
      <c r="B113" s="124"/>
      <c r="C113" s="133" t="s">
        <v>451</v>
      </c>
      <c r="D113" s="160"/>
      <c r="E113" s="134">
        <v>2.4</v>
      </c>
      <c r="F113" s="129"/>
      <c r="G113" s="129"/>
      <c r="H113" s="129"/>
      <c r="I113" s="129"/>
      <c r="J113" s="129"/>
      <c r="K113" s="129"/>
      <c r="L113" s="129"/>
      <c r="M113" s="129"/>
      <c r="N113" s="130"/>
      <c r="O113" s="130"/>
      <c r="P113" s="130"/>
      <c r="Q113" s="130"/>
      <c r="R113" s="130"/>
      <c r="S113" s="130"/>
      <c r="T113" s="131"/>
      <c r="U113" s="130"/>
      <c r="V113" s="132"/>
      <c r="W113" s="132"/>
      <c r="X113" s="132"/>
      <c r="Y113" s="132"/>
      <c r="Z113" s="132"/>
      <c r="AA113" s="132"/>
      <c r="AB113" s="132"/>
      <c r="AC113" s="132"/>
      <c r="AD113" s="132"/>
      <c r="AE113" s="132" t="s">
        <v>112</v>
      </c>
      <c r="AF113" s="132">
        <v>0</v>
      </c>
      <c r="AG113" s="132"/>
      <c r="AH113" s="132"/>
      <c r="AI113" s="132"/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2"/>
      <c r="AW113" s="132"/>
      <c r="AX113" s="132"/>
      <c r="AY113" s="132"/>
      <c r="AZ113" s="132"/>
      <c r="BA113" s="132"/>
      <c r="BB113" s="132"/>
      <c r="BC113" s="132"/>
      <c r="BD113" s="132"/>
      <c r="BE113" s="132"/>
      <c r="BF113" s="132"/>
      <c r="BG113" s="132"/>
      <c r="BH113" s="132"/>
    </row>
    <row r="114" spans="1:60" ht="33.75" outlineLevel="1" x14ac:dyDescent="0.2">
      <c r="A114" s="124">
        <v>36</v>
      </c>
      <c r="B114" s="124" t="s">
        <v>283</v>
      </c>
      <c r="C114" s="125" t="s">
        <v>284</v>
      </c>
      <c r="D114" s="130" t="s">
        <v>58</v>
      </c>
      <c r="E114" s="127">
        <v>6.1999999999999993</v>
      </c>
      <c r="F114" s="128"/>
      <c r="G114" s="129">
        <f>ROUND(E114*F114,2)</f>
        <v>0</v>
      </c>
      <c r="H114" s="129"/>
      <c r="I114" s="129">
        <f>ROUND(E114*H114,2)</f>
        <v>0</v>
      </c>
      <c r="J114" s="129"/>
      <c r="K114" s="129">
        <f>ROUND(E114*J114,2)</f>
        <v>0</v>
      </c>
      <c r="L114" s="129">
        <v>21</v>
      </c>
      <c r="M114" s="129">
        <f>G114*(1+L114/100)</f>
        <v>0</v>
      </c>
      <c r="N114" s="130">
        <v>3.3E-4</v>
      </c>
      <c r="O114" s="130">
        <f>ROUND(E114*N114,5)</f>
        <v>2.0500000000000002E-3</v>
      </c>
      <c r="P114" s="130">
        <v>0</v>
      </c>
      <c r="Q114" s="130">
        <f>ROUND(E114*P114,5)</f>
        <v>0</v>
      </c>
      <c r="R114" s="130"/>
      <c r="S114" s="130"/>
      <c r="T114" s="131">
        <v>2.75E-2</v>
      </c>
      <c r="U114" s="130">
        <f>ROUND(E114*T114,2)</f>
        <v>0.17</v>
      </c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 t="s">
        <v>81</v>
      </c>
      <c r="AF114" s="132"/>
      <c r="AG114" s="132"/>
      <c r="AH114" s="132"/>
      <c r="AI114" s="132"/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32"/>
    </row>
    <row r="115" spans="1:60" outlineLevel="1" x14ac:dyDescent="0.2">
      <c r="A115" s="124"/>
      <c r="B115" s="124"/>
      <c r="C115" s="133" t="s">
        <v>452</v>
      </c>
      <c r="D115" s="160"/>
      <c r="E115" s="134">
        <v>2.4</v>
      </c>
      <c r="F115" s="129"/>
      <c r="G115" s="129"/>
      <c r="H115" s="129"/>
      <c r="I115" s="129"/>
      <c r="J115" s="129"/>
      <c r="K115" s="129"/>
      <c r="L115" s="129"/>
      <c r="M115" s="129"/>
      <c r="N115" s="130"/>
      <c r="O115" s="130"/>
      <c r="P115" s="130"/>
      <c r="Q115" s="130"/>
      <c r="R115" s="130"/>
      <c r="S115" s="130"/>
      <c r="T115" s="131"/>
      <c r="U115" s="130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 t="s">
        <v>112</v>
      </c>
      <c r="AF115" s="132">
        <v>0</v>
      </c>
      <c r="AG115" s="132"/>
      <c r="AH115" s="132"/>
      <c r="AI115" s="132"/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32"/>
    </row>
    <row r="116" spans="1:60" outlineLevel="1" x14ac:dyDescent="0.2">
      <c r="A116" s="124"/>
      <c r="B116" s="124"/>
      <c r="C116" s="133" t="s">
        <v>492</v>
      </c>
      <c r="D116" s="160"/>
      <c r="E116" s="134">
        <v>3.8</v>
      </c>
      <c r="F116" s="129"/>
      <c r="G116" s="129"/>
      <c r="H116" s="129"/>
      <c r="I116" s="129"/>
      <c r="J116" s="129"/>
      <c r="K116" s="129"/>
      <c r="L116" s="129"/>
      <c r="M116" s="129"/>
      <c r="N116" s="130"/>
      <c r="O116" s="130"/>
      <c r="P116" s="130"/>
      <c r="Q116" s="130"/>
      <c r="R116" s="130"/>
      <c r="S116" s="130"/>
      <c r="T116" s="131"/>
      <c r="U116" s="130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 t="s">
        <v>112</v>
      </c>
      <c r="AF116" s="132">
        <v>0</v>
      </c>
      <c r="AG116" s="132"/>
      <c r="AH116" s="132"/>
      <c r="AI116" s="132"/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2"/>
      <c r="AW116" s="132"/>
      <c r="AX116" s="132"/>
      <c r="AY116" s="132"/>
      <c r="AZ116" s="132"/>
      <c r="BA116" s="132"/>
      <c r="BB116" s="132"/>
      <c r="BC116" s="132"/>
      <c r="BD116" s="132"/>
      <c r="BE116" s="132"/>
      <c r="BF116" s="132"/>
      <c r="BG116" s="132"/>
      <c r="BH116" s="132"/>
    </row>
    <row r="117" spans="1:60" ht="33.75" outlineLevel="1" x14ac:dyDescent="0.2">
      <c r="A117" s="124">
        <v>37</v>
      </c>
      <c r="B117" s="124" t="s">
        <v>285</v>
      </c>
      <c r="C117" s="125" t="s">
        <v>286</v>
      </c>
      <c r="D117" s="130" t="s">
        <v>58</v>
      </c>
      <c r="E117" s="127">
        <v>7.8</v>
      </c>
      <c r="F117" s="128"/>
      <c r="G117" s="129">
        <f>ROUND(E117*F117,2)</f>
        <v>0</v>
      </c>
      <c r="H117" s="129"/>
      <c r="I117" s="129">
        <f>ROUND(E117*H117,2)</f>
        <v>0</v>
      </c>
      <c r="J117" s="129"/>
      <c r="K117" s="129">
        <f>ROUND(E117*J117,2)</f>
        <v>0</v>
      </c>
      <c r="L117" s="129">
        <v>21</v>
      </c>
      <c r="M117" s="129">
        <f>G117*(1+L117/100)</f>
        <v>0</v>
      </c>
      <c r="N117" s="130">
        <v>5.5900000000000004E-3</v>
      </c>
      <c r="O117" s="130">
        <f>ROUND(E117*N117,5)</f>
        <v>4.36E-2</v>
      </c>
      <c r="P117" s="130">
        <v>0</v>
      </c>
      <c r="Q117" s="130">
        <f>ROUND(E117*P117,5)</f>
        <v>0</v>
      </c>
      <c r="R117" s="130"/>
      <c r="S117" s="130"/>
      <c r="T117" s="131">
        <v>0.22991</v>
      </c>
      <c r="U117" s="130">
        <f>ROUND(E117*T117,2)</f>
        <v>1.79</v>
      </c>
      <c r="V117" s="132"/>
      <c r="W117" s="132"/>
      <c r="X117" s="132"/>
      <c r="Y117" s="132"/>
      <c r="Z117" s="132"/>
      <c r="AA117" s="132"/>
      <c r="AB117" s="132"/>
      <c r="AC117" s="132"/>
      <c r="AD117" s="132"/>
      <c r="AE117" s="132" t="s">
        <v>81</v>
      </c>
      <c r="AF117" s="132"/>
      <c r="AG117" s="132"/>
      <c r="AH117" s="132"/>
      <c r="AI117" s="132"/>
      <c r="AJ117" s="132"/>
      <c r="AK117" s="132"/>
      <c r="AL117" s="132"/>
      <c r="AM117" s="132"/>
      <c r="AN117" s="132"/>
      <c r="AO117" s="132"/>
      <c r="AP117" s="132"/>
      <c r="AQ117" s="132"/>
      <c r="AR117" s="132"/>
      <c r="AS117" s="132"/>
      <c r="AT117" s="132"/>
      <c r="AU117" s="132"/>
      <c r="AV117" s="132"/>
      <c r="AW117" s="132"/>
      <c r="AX117" s="132"/>
      <c r="AY117" s="132"/>
      <c r="AZ117" s="132"/>
      <c r="BA117" s="132"/>
      <c r="BB117" s="132"/>
      <c r="BC117" s="132"/>
      <c r="BD117" s="132"/>
      <c r="BE117" s="132"/>
      <c r="BF117" s="132"/>
      <c r="BG117" s="132"/>
      <c r="BH117" s="132"/>
    </row>
    <row r="118" spans="1:60" outlineLevel="1" x14ac:dyDescent="0.2">
      <c r="A118" s="124"/>
      <c r="B118" s="124"/>
      <c r="C118" s="133" t="s">
        <v>453</v>
      </c>
      <c r="D118" s="160"/>
      <c r="E118" s="134">
        <v>4</v>
      </c>
      <c r="F118" s="129"/>
      <c r="G118" s="129"/>
      <c r="H118" s="129"/>
      <c r="I118" s="129"/>
      <c r="J118" s="129"/>
      <c r="K118" s="129"/>
      <c r="L118" s="129"/>
      <c r="M118" s="129"/>
      <c r="N118" s="130"/>
      <c r="O118" s="130"/>
      <c r="P118" s="130"/>
      <c r="Q118" s="130"/>
      <c r="R118" s="130"/>
      <c r="S118" s="130"/>
      <c r="T118" s="131"/>
      <c r="U118" s="130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 t="s">
        <v>112</v>
      </c>
      <c r="AF118" s="132">
        <v>0</v>
      </c>
      <c r="AG118" s="132"/>
      <c r="AH118" s="132"/>
      <c r="AI118" s="132"/>
      <c r="AJ118" s="132"/>
      <c r="AK118" s="132"/>
      <c r="AL118" s="132"/>
      <c r="AM118" s="132"/>
      <c r="AN118" s="132"/>
      <c r="AO118" s="132"/>
      <c r="AP118" s="132"/>
      <c r="AQ118" s="132"/>
      <c r="AR118" s="132"/>
      <c r="AS118" s="132"/>
      <c r="AT118" s="132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32"/>
    </row>
    <row r="119" spans="1:60" outlineLevel="1" x14ac:dyDescent="0.2">
      <c r="A119" s="124"/>
      <c r="B119" s="124"/>
      <c r="C119" s="133" t="s">
        <v>492</v>
      </c>
      <c r="D119" s="160"/>
      <c r="E119" s="134">
        <v>3.8</v>
      </c>
      <c r="F119" s="129"/>
      <c r="G119" s="129"/>
      <c r="H119" s="129"/>
      <c r="I119" s="129"/>
      <c r="J119" s="129"/>
      <c r="K119" s="129"/>
      <c r="L119" s="129"/>
      <c r="M119" s="129"/>
      <c r="N119" s="130"/>
      <c r="O119" s="130"/>
      <c r="P119" s="130"/>
      <c r="Q119" s="130"/>
      <c r="R119" s="130"/>
      <c r="S119" s="130"/>
      <c r="T119" s="131"/>
      <c r="U119" s="130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 t="s">
        <v>112</v>
      </c>
      <c r="AF119" s="132">
        <v>0</v>
      </c>
      <c r="AG119" s="132"/>
      <c r="AH119" s="132"/>
      <c r="AI119" s="132"/>
      <c r="AJ119" s="132"/>
      <c r="AK119" s="132"/>
      <c r="AL119" s="132"/>
      <c r="AM119" s="132"/>
      <c r="AN119" s="132"/>
      <c r="AO119" s="132"/>
      <c r="AP119" s="132"/>
      <c r="AQ119" s="132"/>
      <c r="AR119" s="132"/>
      <c r="AS119" s="132"/>
      <c r="AT119" s="132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32"/>
    </row>
    <row r="120" spans="1:60" outlineLevel="1" x14ac:dyDescent="0.2">
      <c r="A120" s="124">
        <v>38</v>
      </c>
      <c r="B120" s="124" t="s">
        <v>144</v>
      </c>
      <c r="C120" s="125" t="s">
        <v>145</v>
      </c>
      <c r="D120" s="130" t="s">
        <v>58</v>
      </c>
      <c r="E120" s="127">
        <v>32.157499999999999</v>
      </c>
      <c r="F120" s="128"/>
      <c r="G120" s="129">
        <f>ROUND(E120*F120,2)</f>
        <v>0</v>
      </c>
      <c r="H120" s="129"/>
      <c r="I120" s="129">
        <f>ROUND(E120*H120,2)</f>
        <v>0</v>
      </c>
      <c r="J120" s="129"/>
      <c r="K120" s="129">
        <f>ROUND(E120*J120,2)</f>
        <v>0</v>
      </c>
      <c r="L120" s="129">
        <v>21</v>
      </c>
      <c r="M120" s="129">
        <f>G120*(1+L120/100)</f>
        <v>0</v>
      </c>
      <c r="N120" s="130">
        <v>3.2299999999999998E-3</v>
      </c>
      <c r="O120" s="130">
        <f>ROUND(E120*N120,5)</f>
        <v>0.10387</v>
      </c>
      <c r="P120" s="130">
        <v>0</v>
      </c>
      <c r="Q120" s="130">
        <f>ROUND(E120*P120,5)</f>
        <v>0</v>
      </c>
      <c r="R120" s="130"/>
      <c r="S120" s="130"/>
      <c r="T120" s="131">
        <v>0.48</v>
      </c>
      <c r="U120" s="130">
        <f>ROUND(E120*T120,2)</f>
        <v>15.44</v>
      </c>
      <c r="V120" s="132"/>
      <c r="W120" s="132"/>
      <c r="X120" s="132"/>
      <c r="Y120" s="132"/>
      <c r="Z120" s="132"/>
      <c r="AA120" s="132"/>
      <c r="AB120" s="132"/>
      <c r="AC120" s="132"/>
      <c r="AD120" s="132"/>
      <c r="AE120" s="132" t="s">
        <v>81</v>
      </c>
      <c r="AF120" s="132"/>
      <c r="AG120" s="132"/>
      <c r="AH120" s="132"/>
      <c r="AI120" s="132"/>
      <c r="AJ120" s="132"/>
      <c r="AK120" s="132"/>
      <c r="AL120" s="132"/>
      <c r="AM120" s="132"/>
      <c r="AN120" s="132"/>
      <c r="AO120" s="132"/>
      <c r="AP120" s="132"/>
      <c r="AQ120" s="132"/>
      <c r="AR120" s="132"/>
      <c r="AS120" s="132"/>
      <c r="AT120" s="132"/>
      <c r="AU120" s="132"/>
      <c r="AV120" s="132"/>
      <c r="AW120" s="132"/>
      <c r="AX120" s="132"/>
      <c r="AY120" s="132"/>
      <c r="AZ120" s="132"/>
      <c r="BA120" s="132"/>
      <c r="BB120" s="132"/>
      <c r="BC120" s="132"/>
      <c r="BD120" s="132"/>
      <c r="BE120" s="132"/>
      <c r="BF120" s="132"/>
      <c r="BG120" s="132"/>
      <c r="BH120" s="132"/>
    </row>
    <row r="121" spans="1:60" outlineLevel="1" x14ac:dyDescent="0.2">
      <c r="A121" s="124"/>
      <c r="B121" s="124"/>
      <c r="C121" s="133" t="s">
        <v>287</v>
      </c>
      <c r="D121" s="160"/>
      <c r="E121" s="134">
        <v>8.6824999999999992</v>
      </c>
      <c r="F121" s="129"/>
      <c r="G121" s="129"/>
      <c r="H121" s="129"/>
      <c r="I121" s="129"/>
      <c r="J121" s="129"/>
      <c r="K121" s="129"/>
      <c r="L121" s="129"/>
      <c r="M121" s="129"/>
      <c r="N121" s="130"/>
      <c r="O121" s="130"/>
      <c r="P121" s="130"/>
      <c r="Q121" s="130"/>
      <c r="R121" s="130"/>
      <c r="S121" s="130"/>
      <c r="T121" s="131"/>
      <c r="U121" s="130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 t="s">
        <v>112</v>
      </c>
      <c r="AF121" s="132">
        <v>0</v>
      </c>
      <c r="AG121" s="132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</row>
    <row r="122" spans="1:60" outlineLevel="1" x14ac:dyDescent="0.2">
      <c r="A122" s="124"/>
      <c r="B122" s="124"/>
      <c r="C122" s="133" t="s">
        <v>493</v>
      </c>
      <c r="D122" s="160"/>
      <c r="E122" s="134">
        <v>14.34</v>
      </c>
      <c r="F122" s="129"/>
      <c r="G122" s="129"/>
      <c r="H122" s="129"/>
      <c r="I122" s="129"/>
      <c r="J122" s="129"/>
      <c r="K122" s="129"/>
      <c r="L122" s="129"/>
      <c r="M122" s="129"/>
      <c r="N122" s="130"/>
      <c r="O122" s="130"/>
      <c r="P122" s="130"/>
      <c r="Q122" s="130"/>
      <c r="R122" s="130"/>
      <c r="S122" s="130"/>
      <c r="T122" s="131"/>
      <c r="U122" s="130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 t="s">
        <v>112</v>
      </c>
      <c r="AF122" s="132">
        <v>0</v>
      </c>
      <c r="AG122" s="132"/>
      <c r="AH122" s="132"/>
      <c r="AI122" s="132"/>
      <c r="AJ122" s="132"/>
      <c r="AK122" s="132"/>
      <c r="AL122" s="132"/>
      <c r="AM122" s="132"/>
      <c r="AN122" s="132"/>
      <c r="AO122" s="132"/>
      <c r="AP122" s="132"/>
      <c r="AQ122" s="132"/>
      <c r="AR122" s="132"/>
      <c r="AS122" s="132"/>
      <c r="AT122" s="132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E122" s="132"/>
      <c r="BF122" s="132"/>
      <c r="BG122" s="132"/>
      <c r="BH122" s="132"/>
    </row>
    <row r="123" spans="1:60" outlineLevel="1" x14ac:dyDescent="0.2">
      <c r="A123" s="124"/>
      <c r="B123" s="124"/>
      <c r="C123" s="133" t="s">
        <v>288</v>
      </c>
      <c r="D123" s="160"/>
      <c r="E123" s="134">
        <v>9.1349999999999998</v>
      </c>
      <c r="F123" s="129"/>
      <c r="G123" s="129"/>
      <c r="H123" s="129"/>
      <c r="I123" s="129"/>
      <c r="J123" s="129"/>
      <c r="K123" s="129"/>
      <c r="L123" s="129"/>
      <c r="M123" s="129"/>
      <c r="N123" s="130"/>
      <c r="O123" s="130"/>
      <c r="P123" s="130"/>
      <c r="Q123" s="130"/>
      <c r="R123" s="130"/>
      <c r="S123" s="130"/>
      <c r="T123" s="131"/>
      <c r="U123" s="130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 t="s">
        <v>112</v>
      </c>
      <c r="AF123" s="132">
        <v>0</v>
      </c>
      <c r="AG123" s="132"/>
      <c r="AH123" s="132"/>
      <c r="AI123" s="132"/>
      <c r="AJ123" s="132"/>
      <c r="AK123" s="132"/>
      <c r="AL123" s="132"/>
      <c r="AM123" s="132"/>
      <c r="AN123" s="132"/>
      <c r="AO123" s="132"/>
      <c r="AP123" s="132"/>
      <c r="AQ123" s="132"/>
      <c r="AR123" s="132"/>
      <c r="AS123" s="132"/>
      <c r="AT123" s="132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32"/>
    </row>
    <row r="124" spans="1:60" ht="22.5" outlineLevel="1" x14ac:dyDescent="0.2">
      <c r="A124" s="124">
        <v>39</v>
      </c>
      <c r="B124" s="124" t="s">
        <v>146</v>
      </c>
      <c r="C124" s="125" t="s">
        <v>147</v>
      </c>
      <c r="D124" s="130" t="s">
        <v>44</v>
      </c>
      <c r="E124" s="127">
        <v>14.45</v>
      </c>
      <c r="F124" s="128"/>
      <c r="G124" s="129">
        <f>ROUND(E124*F124,2)</f>
        <v>0</v>
      </c>
      <c r="H124" s="129"/>
      <c r="I124" s="129">
        <f>ROUND(E124*H124,2)</f>
        <v>0</v>
      </c>
      <c r="J124" s="129"/>
      <c r="K124" s="129">
        <f>ROUND(E124*J124,2)</f>
        <v>0</v>
      </c>
      <c r="L124" s="129">
        <v>21</v>
      </c>
      <c r="M124" s="129">
        <f>G124*(1+L124/100)</f>
        <v>0</v>
      </c>
      <c r="N124" s="130">
        <v>3.2000000000000003E-4</v>
      </c>
      <c r="O124" s="130">
        <f>ROUND(E124*N124,5)</f>
        <v>4.62E-3</v>
      </c>
      <c r="P124" s="130">
        <v>0</v>
      </c>
      <c r="Q124" s="130">
        <f>ROUND(E124*P124,5)</f>
        <v>0</v>
      </c>
      <c r="R124" s="130"/>
      <c r="S124" s="130"/>
      <c r="T124" s="131">
        <v>0.11</v>
      </c>
      <c r="U124" s="130">
        <f>ROUND(E124*T124,2)</f>
        <v>1.59</v>
      </c>
      <c r="V124" s="132"/>
      <c r="W124" s="132"/>
      <c r="X124" s="132"/>
      <c r="Y124" s="132"/>
      <c r="Z124" s="132"/>
      <c r="AA124" s="132"/>
      <c r="AB124" s="132"/>
      <c r="AC124" s="132"/>
      <c r="AD124" s="132"/>
      <c r="AE124" s="132" t="s">
        <v>81</v>
      </c>
      <c r="AF124" s="132"/>
      <c r="AG124" s="132"/>
      <c r="AH124" s="132"/>
      <c r="AI124" s="132"/>
      <c r="AJ124" s="132"/>
      <c r="AK124" s="132"/>
      <c r="AL124" s="132"/>
      <c r="AM124" s="132"/>
      <c r="AN124" s="132"/>
      <c r="AO124" s="132"/>
      <c r="AP124" s="132"/>
      <c r="AQ124" s="132"/>
      <c r="AR124" s="132"/>
      <c r="AS124" s="132"/>
      <c r="AT124" s="132"/>
      <c r="AU124" s="132"/>
      <c r="AV124" s="132"/>
      <c r="AW124" s="132"/>
      <c r="AX124" s="132"/>
      <c r="AY124" s="132"/>
      <c r="AZ124" s="132"/>
      <c r="BA124" s="132"/>
      <c r="BB124" s="132"/>
      <c r="BC124" s="132"/>
      <c r="BD124" s="132"/>
      <c r="BE124" s="132"/>
      <c r="BF124" s="132"/>
      <c r="BG124" s="132"/>
      <c r="BH124" s="132"/>
    </row>
    <row r="125" spans="1:60" outlineLevel="1" x14ac:dyDescent="0.2">
      <c r="A125" s="124"/>
      <c r="B125" s="124"/>
      <c r="C125" s="133" t="s">
        <v>289</v>
      </c>
      <c r="D125" s="160"/>
      <c r="E125" s="134">
        <v>4.2</v>
      </c>
      <c r="F125" s="129"/>
      <c r="G125" s="129"/>
      <c r="H125" s="129"/>
      <c r="I125" s="129"/>
      <c r="J125" s="129"/>
      <c r="K125" s="129"/>
      <c r="L125" s="129"/>
      <c r="M125" s="129"/>
      <c r="N125" s="130"/>
      <c r="O125" s="130"/>
      <c r="P125" s="130"/>
      <c r="Q125" s="130"/>
      <c r="R125" s="130"/>
      <c r="S125" s="130"/>
      <c r="T125" s="131"/>
      <c r="U125" s="130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 t="s">
        <v>112</v>
      </c>
      <c r="AF125" s="132">
        <v>0</v>
      </c>
      <c r="AG125" s="132"/>
      <c r="AH125" s="132"/>
      <c r="AI125" s="132"/>
      <c r="AJ125" s="132"/>
      <c r="AK125" s="132"/>
      <c r="AL125" s="132"/>
      <c r="AM125" s="132"/>
      <c r="AN125" s="132"/>
      <c r="AO125" s="132"/>
      <c r="AP125" s="132"/>
      <c r="AQ125" s="132"/>
      <c r="AR125" s="132"/>
      <c r="AS125" s="132"/>
      <c r="AT125" s="132"/>
      <c r="AU125" s="132"/>
      <c r="AV125" s="132"/>
      <c r="AW125" s="132"/>
      <c r="AX125" s="132"/>
      <c r="AY125" s="132"/>
      <c r="AZ125" s="132"/>
      <c r="BA125" s="132"/>
      <c r="BB125" s="132"/>
      <c r="BC125" s="132"/>
      <c r="BD125" s="132"/>
      <c r="BE125" s="132"/>
      <c r="BF125" s="132"/>
      <c r="BG125" s="132"/>
      <c r="BH125" s="132"/>
    </row>
    <row r="126" spans="1:60" outlineLevel="1" x14ac:dyDescent="0.2">
      <c r="A126" s="124"/>
      <c r="B126" s="124"/>
      <c r="C126" s="133" t="s">
        <v>494</v>
      </c>
      <c r="D126" s="160"/>
      <c r="E126" s="134">
        <v>7.2</v>
      </c>
      <c r="F126" s="129"/>
      <c r="G126" s="129"/>
      <c r="H126" s="129"/>
      <c r="I126" s="129"/>
      <c r="J126" s="129"/>
      <c r="K126" s="129"/>
      <c r="L126" s="129"/>
      <c r="M126" s="129"/>
      <c r="N126" s="130"/>
      <c r="O126" s="130"/>
      <c r="P126" s="130"/>
      <c r="Q126" s="130"/>
      <c r="R126" s="130"/>
      <c r="S126" s="130"/>
      <c r="T126" s="131"/>
      <c r="U126" s="130"/>
      <c r="V126" s="132"/>
      <c r="W126" s="132"/>
      <c r="X126" s="132"/>
      <c r="Y126" s="132"/>
      <c r="Z126" s="132"/>
      <c r="AA126" s="132"/>
      <c r="AB126" s="132"/>
      <c r="AC126" s="132"/>
      <c r="AD126" s="132"/>
      <c r="AE126" s="132" t="s">
        <v>112</v>
      </c>
      <c r="AF126" s="132">
        <v>0</v>
      </c>
      <c r="AG126" s="132"/>
      <c r="AH126" s="132"/>
      <c r="AI126" s="132"/>
      <c r="AJ126" s="132"/>
      <c r="AK126" s="132"/>
      <c r="AL126" s="132"/>
      <c r="AM126" s="132"/>
      <c r="AN126" s="132"/>
      <c r="AO126" s="132"/>
      <c r="AP126" s="132"/>
      <c r="AQ126" s="132"/>
      <c r="AR126" s="132"/>
      <c r="AS126" s="132"/>
      <c r="AT126" s="132"/>
      <c r="AU126" s="132"/>
      <c r="AV126" s="13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132"/>
    </row>
    <row r="127" spans="1:60" outlineLevel="1" x14ac:dyDescent="0.2">
      <c r="A127" s="124"/>
      <c r="B127" s="124"/>
      <c r="C127" s="133" t="s">
        <v>290</v>
      </c>
      <c r="D127" s="160"/>
      <c r="E127" s="134">
        <v>3.05</v>
      </c>
      <c r="F127" s="129"/>
      <c r="G127" s="129"/>
      <c r="H127" s="129"/>
      <c r="I127" s="129"/>
      <c r="J127" s="129"/>
      <c r="K127" s="129"/>
      <c r="L127" s="129"/>
      <c r="M127" s="129"/>
      <c r="N127" s="130"/>
      <c r="O127" s="130"/>
      <c r="P127" s="130"/>
      <c r="Q127" s="130"/>
      <c r="R127" s="130"/>
      <c r="S127" s="130"/>
      <c r="T127" s="131"/>
      <c r="U127" s="130"/>
      <c r="V127" s="132"/>
      <c r="W127" s="132"/>
      <c r="X127" s="132"/>
      <c r="Y127" s="132"/>
      <c r="Z127" s="132"/>
      <c r="AA127" s="132"/>
      <c r="AB127" s="132"/>
      <c r="AC127" s="132"/>
      <c r="AD127" s="132"/>
      <c r="AE127" s="132" t="s">
        <v>112</v>
      </c>
      <c r="AF127" s="132">
        <v>0</v>
      </c>
      <c r="AG127" s="132"/>
      <c r="AH127" s="132"/>
      <c r="AI127" s="132"/>
      <c r="AJ127" s="132"/>
      <c r="AK127" s="132"/>
      <c r="AL127" s="132"/>
      <c r="AM127" s="132"/>
      <c r="AN127" s="132"/>
      <c r="AO127" s="132"/>
      <c r="AP127" s="132"/>
      <c r="AQ127" s="132"/>
      <c r="AR127" s="132"/>
      <c r="AS127" s="132"/>
      <c r="AT127" s="132"/>
      <c r="AU127" s="132"/>
      <c r="AV127" s="132"/>
      <c r="AW127" s="132"/>
      <c r="AX127" s="132"/>
      <c r="AY127" s="132"/>
      <c r="AZ127" s="132"/>
      <c r="BA127" s="132"/>
      <c r="BB127" s="132"/>
      <c r="BC127" s="132"/>
      <c r="BD127" s="132"/>
      <c r="BE127" s="132"/>
      <c r="BF127" s="132"/>
      <c r="BG127" s="132"/>
      <c r="BH127" s="132"/>
    </row>
    <row r="128" spans="1:60" ht="22.5" outlineLevel="1" x14ac:dyDescent="0.2">
      <c r="A128" s="124">
        <v>40</v>
      </c>
      <c r="B128" s="124" t="s">
        <v>148</v>
      </c>
      <c r="C128" s="125" t="s">
        <v>149</v>
      </c>
      <c r="D128" s="130" t="s">
        <v>44</v>
      </c>
      <c r="E128" s="127">
        <v>31.5</v>
      </c>
      <c r="F128" s="128"/>
      <c r="G128" s="129">
        <f>ROUND(E128*F128,2)</f>
        <v>0</v>
      </c>
      <c r="H128" s="129"/>
      <c r="I128" s="129">
        <f>ROUND(E128*H128,2)</f>
        <v>0</v>
      </c>
      <c r="J128" s="129"/>
      <c r="K128" s="129">
        <f>ROUND(E128*J128,2)</f>
        <v>0</v>
      </c>
      <c r="L128" s="129">
        <v>21</v>
      </c>
      <c r="M128" s="129">
        <f>G128*(1+L128/100)</f>
        <v>0</v>
      </c>
      <c r="N128" s="130">
        <v>3.2000000000000003E-4</v>
      </c>
      <c r="O128" s="130">
        <f>ROUND(E128*N128,5)</f>
        <v>1.008E-2</v>
      </c>
      <c r="P128" s="130">
        <v>0</v>
      </c>
      <c r="Q128" s="130">
        <f>ROUND(E128*P128,5)</f>
        <v>0</v>
      </c>
      <c r="R128" s="130"/>
      <c r="S128" s="130"/>
      <c r="T128" s="131">
        <v>0.14000000000000001</v>
      </c>
      <c r="U128" s="130">
        <f>ROUND(E128*T128,2)</f>
        <v>4.41</v>
      </c>
      <c r="V128" s="132"/>
      <c r="W128" s="132"/>
      <c r="X128" s="132"/>
      <c r="Y128" s="132"/>
      <c r="Z128" s="132"/>
      <c r="AA128" s="132"/>
      <c r="AB128" s="132"/>
      <c r="AC128" s="132"/>
      <c r="AD128" s="132"/>
      <c r="AE128" s="132" t="s">
        <v>81</v>
      </c>
      <c r="AF128" s="132"/>
      <c r="AG128" s="132"/>
      <c r="AH128" s="132"/>
      <c r="AI128" s="132"/>
      <c r="AJ128" s="132"/>
      <c r="AK128" s="132"/>
      <c r="AL128" s="132"/>
      <c r="AM128" s="132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2"/>
      <c r="AY128" s="132"/>
      <c r="AZ128" s="132"/>
      <c r="BA128" s="132"/>
      <c r="BB128" s="132"/>
      <c r="BC128" s="132"/>
      <c r="BD128" s="132"/>
      <c r="BE128" s="132"/>
      <c r="BF128" s="132"/>
      <c r="BG128" s="132"/>
      <c r="BH128" s="132"/>
    </row>
    <row r="129" spans="1:60" outlineLevel="1" x14ac:dyDescent="0.2">
      <c r="A129" s="124"/>
      <c r="B129" s="124"/>
      <c r="C129" s="133" t="s">
        <v>291</v>
      </c>
      <c r="D129" s="160"/>
      <c r="E129" s="134">
        <v>6.3</v>
      </c>
      <c r="F129" s="129"/>
      <c r="G129" s="129"/>
      <c r="H129" s="129"/>
      <c r="I129" s="129"/>
      <c r="J129" s="129"/>
      <c r="K129" s="129"/>
      <c r="L129" s="129"/>
      <c r="M129" s="129"/>
      <c r="N129" s="130"/>
      <c r="O129" s="130"/>
      <c r="P129" s="130"/>
      <c r="Q129" s="130"/>
      <c r="R129" s="130"/>
      <c r="S129" s="130"/>
      <c r="T129" s="131"/>
      <c r="U129" s="130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 t="s">
        <v>112</v>
      </c>
      <c r="AF129" s="132">
        <v>0</v>
      </c>
      <c r="AG129" s="132"/>
      <c r="AH129" s="132"/>
      <c r="AI129" s="132"/>
      <c r="AJ129" s="132"/>
      <c r="AK129" s="132"/>
      <c r="AL129" s="132"/>
      <c r="AM129" s="132"/>
      <c r="AN129" s="132"/>
      <c r="AO129" s="132"/>
      <c r="AP129" s="132"/>
      <c r="AQ129" s="132"/>
      <c r="AR129" s="132"/>
      <c r="AS129" s="132"/>
      <c r="AT129" s="132"/>
      <c r="AU129" s="132"/>
      <c r="AV129" s="132"/>
      <c r="AW129" s="132"/>
      <c r="AX129" s="132"/>
      <c r="AY129" s="132"/>
      <c r="AZ129" s="132"/>
      <c r="BA129" s="132"/>
      <c r="BB129" s="132"/>
      <c r="BC129" s="132"/>
      <c r="BD129" s="132"/>
      <c r="BE129" s="132"/>
      <c r="BF129" s="132"/>
      <c r="BG129" s="132"/>
      <c r="BH129" s="132"/>
    </row>
    <row r="130" spans="1:60" outlineLevel="1" x14ac:dyDescent="0.2">
      <c r="A130" s="124"/>
      <c r="B130" s="124"/>
      <c r="C130" s="133" t="s">
        <v>495</v>
      </c>
      <c r="D130" s="160"/>
      <c r="E130" s="134">
        <v>16.8</v>
      </c>
      <c r="F130" s="129"/>
      <c r="G130" s="129"/>
      <c r="H130" s="129"/>
      <c r="I130" s="129"/>
      <c r="J130" s="129"/>
      <c r="K130" s="129"/>
      <c r="L130" s="129"/>
      <c r="M130" s="129"/>
      <c r="N130" s="130"/>
      <c r="O130" s="130"/>
      <c r="P130" s="130"/>
      <c r="Q130" s="130"/>
      <c r="R130" s="130"/>
      <c r="S130" s="130"/>
      <c r="T130" s="131"/>
      <c r="U130" s="130"/>
      <c r="V130" s="132"/>
      <c r="W130" s="132"/>
      <c r="X130" s="132"/>
      <c r="Y130" s="132"/>
      <c r="Z130" s="132"/>
      <c r="AA130" s="132"/>
      <c r="AB130" s="132"/>
      <c r="AC130" s="132"/>
      <c r="AD130" s="132"/>
      <c r="AE130" s="132" t="s">
        <v>112</v>
      </c>
      <c r="AF130" s="132">
        <v>0</v>
      </c>
      <c r="AG130" s="132"/>
      <c r="AH130" s="132"/>
      <c r="AI130" s="132"/>
      <c r="AJ130" s="132"/>
      <c r="AK130" s="132"/>
      <c r="AL130" s="132"/>
      <c r="AM130" s="132"/>
      <c r="AN130" s="132"/>
      <c r="AO130" s="132"/>
      <c r="AP130" s="132"/>
      <c r="AQ130" s="132"/>
      <c r="AR130" s="132"/>
      <c r="AS130" s="132"/>
      <c r="AT130" s="132"/>
      <c r="AU130" s="132"/>
      <c r="AV130" s="132"/>
      <c r="AW130" s="132"/>
      <c r="AX130" s="132"/>
      <c r="AY130" s="132"/>
      <c r="AZ130" s="132"/>
      <c r="BA130" s="132"/>
      <c r="BB130" s="132"/>
      <c r="BC130" s="132"/>
      <c r="BD130" s="132"/>
      <c r="BE130" s="132"/>
      <c r="BF130" s="132"/>
      <c r="BG130" s="132"/>
      <c r="BH130" s="132"/>
    </row>
    <row r="131" spans="1:60" outlineLevel="1" x14ac:dyDescent="0.2">
      <c r="A131" s="124"/>
      <c r="B131" s="124"/>
      <c r="C131" s="133" t="s">
        <v>292</v>
      </c>
      <c r="D131" s="160"/>
      <c r="E131" s="134">
        <v>8.4</v>
      </c>
      <c r="F131" s="129"/>
      <c r="G131" s="129"/>
      <c r="H131" s="129"/>
      <c r="I131" s="129"/>
      <c r="J131" s="129"/>
      <c r="K131" s="129"/>
      <c r="L131" s="129"/>
      <c r="M131" s="129"/>
      <c r="N131" s="130"/>
      <c r="O131" s="130"/>
      <c r="P131" s="130"/>
      <c r="Q131" s="130"/>
      <c r="R131" s="130"/>
      <c r="S131" s="130"/>
      <c r="T131" s="131"/>
      <c r="U131" s="130"/>
      <c r="V131" s="132"/>
      <c r="W131" s="132"/>
      <c r="X131" s="132"/>
      <c r="Y131" s="132"/>
      <c r="Z131" s="132"/>
      <c r="AA131" s="132"/>
      <c r="AB131" s="132"/>
      <c r="AC131" s="132"/>
      <c r="AD131" s="132"/>
      <c r="AE131" s="132" t="s">
        <v>112</v>
      </c>
      <c r="AF131" s="132">
        <v>0</v>
      </c>
      <c r="AG131" s="132"/>
      <c r="AH131" s="132"/>
      <c r="AI131" s="132"/>
      <c r="AJ131" s="132"/>
      <c r="AK131" s="132"/>
      <c r="AL131" s="132"/>
      <c r="AM131" s="132"/>
      <c r="AN131" s="132"/>
      <c r="AO131" s="132"/>
      <c r="AP131" s="132"/>
      <c r="AQ131" s="132"/>
      <c r="AR131" s="132"/>
      <c r="AS131" s="132"/>
      <c r="AT131" s="132"/>
      <c r="AU131" s="132"/>
      <c r="AV131" s="132"/>
      <c r="AW131" s="132"/>
      <c r="AX131" s="132"/>
      <c r="AY131" s="132"/>
      <c r="AZ131" s="132"/>
      <c r="BA131" s="132"/>
      <c r="BB131" s="132"/>
      <c r="BC131" s="132"/>
      <c r="BD131" s="132"/>
      <c r="BE131" s="132"/>
      <c r="BF131" s="132"/>
      <c r="BG131" s="132"/>
      <c r="BH131" s="132"/>
    </row>
    <row r="132" spans="1:60" ht="22.5" outlineLevel="1" x14ac:dyDescent="0.2">
      <c r="A132" s="124">
        <v>41</v>
      </c>
      <c r="B132" s="124" t="s">
        <v>150</v>
      </c>
      <c r="C132" s="125" t="s">
        <v>151</v>
      </c>
      <c r="D132" s="130" t="s">
        <v>56</v>
      </c>
      <c r="E132" s="127">
        <v>8</v>
      </c>
      <c r="F132" s="128"/>
      <c r="G132" s="129">
        <f>ROUND(E132*F132,2)</f>
        <v>0</v>
      </c>
      <c r="H132" s="129"/>
      <c r="I132" s="129">
        <f>ROUND(E132*H132,2)</f>
        <v>0</v>
      </c>
      <c r="J132" s="129"/>
      <c r="K132" s="129">
        <f>ROUND(E132*J132,2)</f>
        <v>0</v>
      </c>
      <c r="L132" s="129">
        <v>21</v>
      </c>
      <c r="M132" s="129">
        <f>G132*(1+L132/100)</f>
        <v>0</v>
      </c>
      <c r="N132" s="130">
        <v>3.8999999999999999E-4</v>
      </c>
      <c r="O132" s="130">
        <f>ROUND(E132*N132,5)</f>
        <v>3.1199999999999999E-3</v>
      </c>
      <c r="P132" s="130">
        <v>0</v>
      </c>
      <c r="Q132" s="130">
        <f>ROUND(E132*P132,5)</f>
        <v>0</v>
      </c>
      <c r="R132" s="130"/>
      <c r="S132" s="130"/>
      <c r="T132" s="131">
        <v>0.09</v>
      </c>
      <c r="U132" s="130">
        <f>ROUND(E132*T132,2)</f>
        <v>0.72</v>
      </c>
      <c r="V132" s="132"/>
      <c r="W132" s="132"/>
      <c r="X132" s="132"/>
      <c r="Y132" s="132"/>
      <c r="Z132" s="132"/>
      <c r="AA132" s="132"/>
      <c r="AB132" s="132"/>
      <c r="AC132" s="132"/>
      <c r="AD132" s="132"/>
      <c r="AE132" s="132" t="s">
        <v>81</v>
      </c>
      <c r="AF132" s="132"/>
      <c r="AG132" s="132"/>
      <c r="AH132" s="132"/>
      <c r="AI132" s="132"/>
      <c r="AJ132" s="132"/>
      <c r="AK132" s="132"/>
      <c r="AL132" s="132"/>
      <c r="AM132" s="132"/>
      <c r="AN132" s="132"/>
      <c r="AO132" s="132"/>
      <c r="AP132" s="132"/>
      <c r="AQ132" s="132"/>
      <c r="AR132" s="132"/>
      <c r="AS132" s="132"/>
      <c r="AT132" s="132"/>
      <c r="AU132" s="132"/>
      <c r="AV132" s="132"/>
      <c r="AW132" s="132"/>
      <c r="AX132" s="132"/>
      <c r="AY132" s="132"/>
      <c r="AZ132" s="132"/>
      <c r="BA132" s="132"/>
      <c r="BB132" s="132"/>
      <c r="BC132" s="132"/>
      <c r="BD132" s="132"/>
      <c r="BE132" s="132"/>
      <c r="BF132" s="132"/>
      <c r="BG132" s="132"/>
      <c r="BH132" s="132"/>
    </row>
    <row r="133" spans="1:60" x14ac:dyDescent="0.2">
      <c r="A133" s="135" t="s">
        <v>55</v>
      </c>
      <c r="B133" s="135" t="s">
        <v>293</v>
      </c>
      <c r="C133" s="136" t="s">
        <v>294</v>
      </c>
      <c r="D133" s="140"/>
      <c r="E133" s="138"/>
      <c r="F133" s="139"/>
      <c r="G133" s="139">
        <f>SUMIF(AE134:AE138,"&lt;&gt;NOR",G134:G138)</f>
        <v>0</v>
      </c>
      <c r="H133" s="139"/>
      <c r="I133" s="139">
        <f>SUM(I134:I138)</f>
        <v>0</v>
      </c>
      <c r="J133" s="139"/>
      <c r="K133" s="139">
        <f>SUM(K134:K138)</f>
        <v>0</v>
      </c>
      <c r="L133" s="139"/>
      <c r="M133" s="139">
        <f>SUM(M134:M138)</f>
        <v>0</v>
      </c>
      <c r="N133" s="140"/>
      <c r="O133" s="140">
        <f>SUM(O134:O138)</f>
        <v>1.5910000000000001E-2</v>
      </c>
      <c r="P133" s="140"/>
      <c r="Q133" s="140">
        <f>SUM(Q134:Q138)</f>
        <v>8.0000000000000002E-3</v>
      </c>
      <c r="R133" s="140"/>
      <c r="S133" s="140"/>
      <c r="T133" s="141"/>
      <c r="U133" s="140">
        <f>SUM(U134:U138)</f>
        <v>0.77</v>
      </c>
      <c r="AE133" t="s">
        <v>80</v>
      </c>
    </row>
    <row r="134" spans="1:60" ht="22.5" outlineLevel="1" x14ac:dyDescent="0.2">
      <c r="A134" s="124">
        <v>42</v>
      </c>
      <c r="B134" s="124" t="s">
        <v>295</v>
      </c>
      <c r="C134" s="125" t="s">
        <v>296</v>
      </c>
      <c r="D134" s="130" t="s">
        <v>58</v>
      </c>
      <c r="E134" s="127">
        <v>4</v>
      </c>
      <c r="F134" s="128"/>
      <c r="G134" s="129">
        <f>ROUND(E134*F134,2)</f>
        <v>0</v>
      </c>
      <c r="H134" s="129"/>
      <c r="I134" s="129">
        <f>ROUND(E134*H134,2)</f>
        <v>0</v>
      </c>
      <c r="J134" s="129"/>
      <c r="K134" s="129">
        <f>ROUND(E134*J134,2)</f>
        <v>0</v>
      </c>
      <c r="L134" s="129">
        <v>21</v>
      </c>
      <c r="M134" s="129">
        <f>G134*(1+L134/100)</f>
        <v>0</v>
      </c>
      <c r="N134" s="130">
        <v>0</v>
      </c>
      <c r="O134" s="130">
        <f>ROUND(E134*N134,5)</f>
        <v>0</v>
      </c>
      <c r="P134" s="130">
        <v>2E-3</v>
      </c>
      <c r="Q134" s="130">
        <f>ROUND(E134*P134,5)</f>
        <v>8.0000000000000002E-3</v>
      </c>
      <c r="R134" s="130"/>
      <c r="S134" s="130"/>
      <c r="T134" s="131">
        <v>3.7999999999999999E-2</v>
      </c>
      <c r="U134" s="130">
        <f>ROUND(E134*T134,2)</f>
        <v>0.15</v>
      </c>
      <c r="V134" s="132"/>
      <c r="W134" s="132"/>
      <c r="X134" s="132"/>
      <c r="Y134" s="132"/>
      <c r="Z134" s="132"/>
      <c r="AA134" s="132"/>
      <c r="AB134" s="132"/>
      <c r="AC134" s="132"/>
      <c r="AD134" s="132"/>
      <c r="AE134" s="132" t="s">
        <v>81</v>
      </c>
      <c r="AF134" s="132"/>
      <c r="AG134" s="132"/>
      <c r="AH134" s="132"/>
      <c r="AI134" s="132"/>
      <c r="AJ134" s="132"/>
      <c r="AK134" s="132"/>
      <c r="AL134" s="132"/>
      <c r="AM134" s="132"/>
      <c r="AN134" s="132"/>
      <c r="AO134" s="132"/>
      <c r="AP134" s="132"/>
      <c r="AQ134" s="132"/>
      <c r="AR134" s="132"/>
      <c r="AS134" s="132"/>
      <c r="AT134" s="132"/>
      <c r="AU134" s="132"/>
      <c r="AV134" s="132"/>
      <c r="AW134" s="132"/>
      <c r="AX134" s="132"/>
      <c r="AY134" s="132"/>
      <c r="AZ134" s="132"/>
      <c r="BA134" s="132"/>
      <c r="BB134" s="132"/>
      <c r="BC134" s="132"/>
      <c r="BD134" s="132"/>
      <c r="BE134" s="132"/>
      <c r="BF134" s="132"/>
      <c r="BG134" s="132"/>
      <c r="BH134" s="132"/>
    </row>
    <row r="135" spans="1:60" outlineLevel="1" x14ac:dyDescent="0.2">
      <c r="A135" s="124"/>
      <c r="B135" s="124"/>
      <c r="C135" s="133" t="s">
        <v>446</v>
      </c>
      <c r="D135" s="160"/>
      <c r="E135" s="134">
        <v>4</v>
      </c>
      <c r="F135" s="129"/>
      <c r="G135" s="129"/>
      <c r="H135" s="129"/>
      <c r="I135" s="129"/>
      <c r="J135" s="129"/>
      <c r="K135" s="129"/>
      <c r="L135" s="129"/>
      <c r="M135" s="129"/>
      <c r="N135" s="130"/>
      <c r="O135" s="130"/>
      <c r="P135" s="130"/>
      <c r="Q135" s="130"/>
      <c r="R135" s="130"/>
      <c r="S135" s="130"/>
      <c r="T135" s="131"/>
      <c r="U135" s="130"/>
      <c r="V135" s="132"/>
      <c r="W135" s="132"/>
      <c r="X135" s="132"/>
      <c r="Y135" s="132"/>
      <c r="Z135" s="132"/>
      <c r="AA135" s="132"/>
      <c r="AB135" s="132"/>
      <c r="AC135" s="132"/>
      <c r="AD135" s="132"/>
      <c r="AE135" s="132" t="s">
        <v>112</v>
      </c>
      <c r="AF135" s="132">
        <v>0</v>
      </c>
      <c r="AG135" s="132"/>
      <c r="AH135" s="132"/>
      <c r="AI135" s="132"/>
      <c r="AJ135" s="132"/>
      <c r="AK135" s="132"/>
      <c r="AL135" s="132"/>
      <c r="AM135" s="132"/>
      <c r="AN135" s="132"/>
      <c r="AO135" s="132"/>
      <c r="AP135" s="132"/>
      <c r="AQ135" s="132"/>
      <c r="AR135" s="132"/>
      <c r="AS135" s="132"/>
      <c r="AT135" s="132"/>
      <c r="AU135" s="132"/>
      <c r="AV135" s="132"/>
      <c r="AW135" s="132"/>
      <c r="AX135" s="132"/>
      <c r="AY135" s="132"/>
      <c r="AZ135" s="132"/>
      <c r="BA135" s="132"/>
      <c r="BB135" s="132"/>
      <c r="BC135" s="132"/>
      <c r="BD135" s="132"/>
      <c r="BE135" s="132"/>
      <c r="BF135" s="132"/>
      <c r="BG135" s="132"/>
      <c r="BH135" s="132"/>
    </row>
    <row r="136" spans="1:60" ht="33.75" outlineLevel="1" x14ac:dyDescent="0.2">
      <c r="A136" s="124">
        <v>43</v>
      </c>
      <c r="B136" s="124" t="s">
        <v>297</v>
      </c>
      <c r="C136" s="125" t="s">
        <v>298</v>
      </c>
      <c r="D136" s="130" t="s">
        <v>58</v>
      </c>
      <c r="E136" s="127">
        <v>7.8</v>
      </c>
      <c r="F136" s="128"/>
      <c r="G136" s="129">
        <f>ROUND(E136*F136,2)</f>
        <v>0</v>
      </c>
      <c r="H136" s="129"/>
      <c r="I136" s="129">
        <f>ROUND(E136*H136,2)</f>
        <v>0</v>
      </c>
      <c r="J136" s="129"/>
      <c r="K136" s="129">
        <f>ROUND(E136*J136,2)</f>
        <v>0</v>
      </c>
      <c r="L136" s="129">
        <v>21</v>
      </c>
      <c r="M136" s="129">
        <f>G136*(1+L136/100)</f>
        <v>0</v>
      </c>
      <c r="N136" s="130">
        <v>2.0400000000000001E-3</v>
      </c>
      <c r="O136" s="130">
        <f>ROUND(E136*N136,5)</f>
        <v>1.5910000000000001E-2</v>
      </c>
      <c r="P136" s="130">
        <v>0</v>
      </c>
      <c r="Q136" s="130">
        <f>ROUND(E136*P136,5)</f>
        <v>0</v>
      </c>
      <c r="R136" s="130"/>
      <c r="S136" s="130"/>
      <c r="T136" s="131">
        <v>0.08</v>
      </c>
      <c r="U136" s="130">
        <f>ROUND(E136*T136,2)</f>
        <v>0.62</v>
      </c>
      <c r="V136" s="132"/>
      <c r="W136" s="132"/>
      <c r="X136" s="132"/>
      <c r="Y136" s="132"/>
      <c r="Z136" s="132"/>
      <c r="AA136" s="132"/>
      <c r="AB136" s="132"/>
      <c r="AC136" s="132"/>
      <c r="AD136" s="132"/>
      <c r="AE136" s="132" t="s">
        <v>81</v>
      </c>
      <c r="AF136" s="132"/>
      <c r="AG136" s="132"/>
      <c r="AH136" s="132"/>
      <c r="AI136" s="132"/>
      <c r="AJ136" s="132"/>
      <c r="AK136" s="132"/>
      <c r="AL136" s="132"/>
      <c r="AM136" s="132"/>
      <c r="AN136" s="132"/>
      <c r="AO136" s="132"/>
      <c r="AP136" s="132"/>
      <c r="AQ136" s="132"/>
      <c r="AR136" s="132"/>
      <c r="AS136" s="132"/>
      <c r="AT136" s="132"/>
      <c r="AU136" s="132"/>
      <c r="AV136" s="132"/>
      <c r="AW136" s="132"/>
      <c r="AX136" s="132"/>
      <c r="AY136" s="132"/>
      <c r="AZ136" s="132"/>
      <c r="BA136" s="132"/>
      <c r="BB136" s="132"/>
      <c r="BC136" s="132"/>
      <c r="BD136" s="132"/>
      <c r="BE136" s="132"/>
      <c r="BF136" s="132"/>
      <c r="BG136" s="132"/>
      <c r="BH136" s="132"/>
    </row>
    <row r="137" spans="1:60" outlineLevel="1" x14ac:dyDescent="0.2">
      <c r="A137" s="124"/>
      <c r="B137" s="124"/>
      <c r="C137" s="133" t="s">
        <v>446</v>
      </c>
      <c r="D137" s="160"/>
      <c r="E137" s="134">
        <v>4</v>
      </c>
      <c r="F137" s="129"/>
      <c r="G137" s="129"/>
      <c r="H137" s="129"/>
      <c r="I137" s="129"/>
      <c r="J137" s="129"/>
      <c r="K137" s="129"/>
      <c r="L137" s="129"/>
      <c r="M137" s="129"/>
      <c r="N137" s="130"/>
      <c r="O137" s="130"/>
      <c r="P137" s="130"/>
      <c r="Q137" s="130"/>
      <c r="R137" s="130"/>
      <c r="S137" s="130"/>
      <c r="T137" s="131"/>
      <c r="U137" s="130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 t="s">
        <v>112</v>
      </c>
      <c r="AF137" s="132">
        <v>0</v>
      </c>
      <c r="AG137" s="132"/>
      <c r="AH137" s="132"/>
      <c r="AI137" s="132"/>
      <c r="AJ137" s="132"/>
      <c r="AK137" s="132"/>
      <c r="AL137" s="132"/>
      <c r="AM137" s="132"/>
      <c r="AN137" s="132"/>
      <c r="AO137" s="132"/>
      <c r="AP137" s="132"/>
      <c r="AQ137" s="132"/>
      <c r="AR137" s="132"/>
      <c r="AS137" s="132"/>
      <c r="AT137" s="132"/>
      <c r="AU137" s="132"/>
      <c r="AV137" s="132"/>
      <c r="AW137" s="132"/>
      <c r="AX137" s="132"/>
      <c r="AY137" s="132"/>
      <c r="AZ137" s="132"/>
      <c r="BA137" s="132"/>
      <c r="BB137" s="132"/>
      <c r="BC137" s="132"/>
      <c r="BD137" s="132"/>
      <c r="BE137" s="132"/>
      <c r="BF137" s="132"/>
      <c r="BG137" s="132"/>
      <c r="BH137" s="132"/>
    </row>
    <row r="138" spans="1:60" outlineLevel="1" x14ac:dyDescent="0.2">
      <c r="A138" s="124"/>
      <c r="B138" s="124"/>
      <c r="C138" s="133" t="s">
        <v>492</v>
      </c>
      <c r="D138" s="160"/>
      <c r="E138" s="134">
        <v>3.8</v>
      </c>
      <c r="F138" s="129"/>
      <c r="G138" s="129"/>
      <c r="H138" s="129"/>
      <c r="I138" s="129"/>
      <c r="J138" s="129"/>
      <c r="K138" s="129"/>
      <c r="L138" s="129"/>
      <c r="M138" s="129"/>
      <c r="N138" s="130"/>
      <c r="O138" s="130"/>
      <c r="P138" s="130"/>
      <c r="Q138" s="130"/>
      <c r="R138" s="130"/>
      <c r="S138" s="130"/>
      <c r="T138" s="131"/>
      <c r="U138" s="130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 t="s">
        <v>112</v>
      </c>
      <c r="AF138" s="132">
        <v>0</v>
      </c>
      <c r="AG138" s="132"/>
      <c r="AH138" s="132"/>
      <c r="AI138" s="132"/>
      <c r="AJ138" s="132"/>
      <c r="AK138" s="132"/>
      <c r="AL138" s="132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2"/>
      <c r="AX138" s="132"/>
      <c r="AY138" s="132"/>
      <c r="AZ138" s="132"/>
      <c r="BA138" s="132"/>
      <c r="BB138" s="132"/>
      <c r="BC138" s="132"/>
      <c r="BD138" s="132"/>
      <c r="BE138" s="132"/>
      <c r="BF138" s="132"/>
      <c r="BG138" s="132"/>
      <c r="BH138" s="132"/>
    </row>
    <row r="139" spans="1:60" x14ac:dyDescent="0.2">
      <c r="A139" s="135" t="s">
        <v>55</v>
      </c>
      <c r="B139" s="135" t="s">
        <v>152</v>
      </c>
      <c r="C139" s="136" t="s">
        <v>153</v>
      </c>
      <c r="D139" s="140"/>
      <c r="E139" s="138"/>
      <c r="F139" s="139"/>
      <c r="G139" s="139">
        <f>SUMIF(AE140:AE143,"&lt;&gt;NOR",G140:G143)</f>
        <v>0</v>
      </c>
      <c r="H139" s="139"/>
      <c r="I139" s="139">
        <f>SUM(I140:I143)</f>
        <v>0</v>
      </c>
      <c r="J139" s="139"/>
      <c r="K139" s="139">
        <f>SUM(K140:K143)</f>
        <v>0</v>
      </c>
      <c r="L139" s="139"/>
      <c r="M139" s="139">
        <f>SUM(M140:M143)</f>
        <v>0</v>
      </c>
      <c r="N139" s="140"/>
      <c r="O139" s="140">
        <f>SUM(O140:O143)</f>
        <v>0</v>
      </c>
      <c r="P139" s="140"/>
      <c r="Q139" s="140">
        <f>SUM(Q140:Q143)</f>
        <v>0</v>
      </c>
      <c r="R139" s="140"/>
      <c r="S139" s="140"/>
      <c r="T139" s="141"/>
      <c r="U139" s="140">
        <f>SUM(U140:U143)</f>
        <v>0</v>
      </c>
      <c r="AE139" t="s">
        <v>80</v>
      </c>
    </row>
    <row r="140" spans="1:60" outlineLevel="1" x14ac:dyDescent="0.2">
      <c r="A140" s="124">
        <v>44</v>
      </c>
      <c r="B140" s="124" t="s">
        <v>154</v>
      </c>
      <c r="C140" s="125" t="s">
        <v>155</v>
      </c>
      <c r="D140" s="130" t="s">
        <v>46</v>
      </c>
      <c r="E140" s="127">
        <v>1</v>
      </c>
      <c r="F140" s="128"/>
      <c r="G140" s="129">
        <f>ROUND(E140*F140,2)</f>
        <v>0</v>
      </c>
      <c r="H140" s="129"/>
      <c r="I140" s="129">
        <f>ROUND(E140*H140,2)</f>
        <v>0</v>
      </c>
      <c r="J140" s="129"/>
      <c r="K140" s="129">
        <f>ROUND(E140*J140,2)</f>
        <v>0</v>
      </c>
      <c r="L140" s="129">
        <v>21</v>
      </c>
      <c r="M140" s="129">
        <f>G140*(1+L140/100)</f>
        <v>0</v>
      </c>
      <c r="N140" s="130">
        <v>0</v>
      </c>
      <c r="O140" s="130">
        <f>ROUND(E140*N140,5)</f>
        <v>0</v>
      </c>
      <c r="P140" s="130">
        <v>0</v>
      </c>
      <c r="Q140" s="130">
        <f>ROUND(E140*P140,5)</f>
        <v>0</v>
      </c>
      <c r="R140" s="130"/>
      <c r="S140" s="130"/>
      <c r="T140" s="131">
        <v>0</v>
      </c>
      <c r="U140" s="130">
        <f>ROUND(E140*T140,2)</f>
        <v>0</v>
      </c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 t="s">
        <v>81</v>
      </c>
      <c r="AF140" s="132"/>
      <c r="AG140" s="132"/>
      <c r="AH140" s="132"/>
      <c r="AI140" s="132"/>
      <c r="AJ140" s="132"/>
      <c r="AK140" s="132"/>
      <c r="AL140" s="132"/>
      <c r="AM140" s="132"/>
      <c r="AN140" s="132"/>
      <c r="AO140" s="132"/>
      <c r="AP140" s="132"/>
      <c r="AQ140" s="132"/>
      <c r="AR140" s="132"/>
      <c r="AS140" s="132"/>
      <c r="AT140" s="132"/>
      <c r="AU140" s="132"/>
      <c r="AV140" s="132"/>
      <c r="AW140" s="132"/>
      <c r="AX140" s="132"/>
      <c r="AY140" s="132"/>
      <c r="AZ140" s="132"/>
      <c r="BA140" s="132"/>
      <c r="BB140" s="132"/>
      <c r="BC140" s="132"/>
      <c r="BD140" s="132"/>
      <c r="BE140" s="132"/>
      <c r="BF140" s="132"/>
      <c r="BG140" s="132"/>
      <c r="BH140" s="132"/>
    </row>
    <row r="141" spans="1:60" outlineLevel="1" x14ac:dyDescent="0.2">
      <c r="A141" s="124"/>
      <c r="B141" s="124"/>
      <c r="C141" s="161" t="s">
        <v>299</v>
      </c>
      <c r="D141" s="162"/>
      <c r="E141" s="163"/>
      <c r="F141" s="164"/>
      <c r="G141" s="165"/>
      <c r="H141" s="129"/>
      <c r="I141" s="129"/>
      <c r="J141" s="129"/>
      <c r="K141" s="129"/>
      <c r="L141" s="129"/>
      <c r="M141" s="129"/>
      <c r="N141" s="130"/>
      <c r="O141" s="130"/>
      <c r="P141" s="130"/>
      <c r="Q141" s="130"/>
      <c r="R141" s="130"/>
      <c r="S141" s="130"/>
      <c r="T141" s="131"/>
      <c r="U141" s="130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 t="s">
        <v>300</v>
      </c>
      <c r="AF141" s="132"/>
      <c r="AG141" s="132"/>
      <c r="AH141" s="132"/>
      <c r="AI141" s="132"/>
      <c r="AJ141" s="132"/>
      <c r="AK141" s="132"/>
      <c r="AL141" s="132"/>
      <c r="AM141" s="132"/>
      <c r="AN141" s="132"/>
      <c r="AO141" s="132"/>
      <c r="AP141" s="132"/>
      <c r="AQ141" s="132"/>
      <c r="AR141" s="132"/>
      <c r="AS141" s="132"/>
      <c r="AT141" s="132"/>
      <c r="AU141" s="132"/>
      <c r="AV141" s="132"/>
      <c r="AW141" s="132"/>
      <c r="AX141" s="132"/>
      <c r="AY141" s="132"/>
      <c r="AZ141" s="132"/>
      <c r="BA141" s="166" t="str">
        <f>C141</f>
        <v>Vodorovný rozvod potrubí bude pod stropem viditelně</v>
      </c>
      <c r="BB141" s="132"/>
      <c r="BC141" s="132"/>
      <c r="BD141" s="132"/>
      <c r="BE141" s="132"/>
      <c r="BF141" s="132"/>
      <c r="BG141" s="132"/>
      <c r="BH141" s="132"/>
    </row>
    <row r="142" spans="1:60" outlineLevel="1" x14ac:dyDescent="0.2">
      <c r="A142" s="124"/>
      <c r="B142" s="124"/>
      <c r="C142" s="161" t="s">
        <v>301</v>
      </c>
      <c r="D142" s="162"/>
      <c r="E142" s="163"/>
      <c r="F142" s="164"/>
      <c r="G142" s="165"/>
      <c r="H142" s="129"/>
      <c r="I142" s="129"/>
      <c r="J142" s="129"/>
      <c r="K142" s="129"/>
      <c r="L142" s="129"/>
      <c r="M142" s="129"/>
      <c r="N142" s="130"/>
      <c r="O142" s="130"/>
      <c r="P142" s="130"/>
      <c r="Q142" s="130"/>
      <c r="R142" s="130"/>
      <c r="S142" s="130"/>
      <c r="T142" s="131"/>
      <c r="U142" s="130"/>
      <c r="V142" s="132"/>
      <c r="W142" s="132"/>
      <c r="X142" s="132"/>
      <c r="Y142" s="132"/>
      <c r="Z142" s="132"/>
      <c r="AA142" s="132"/>
      <c r="AB142" s="132"/>
      <c r="AC142" s="132"/>
      <c r="AD142" s="132"/>
      <c r="AE142" s="132" t="s">
        <v>300</v>
      </c>
      <c r="AF142" s="132"/>
      <c r="AG142" s="132"/>
      <c r="AH142" s="132"/>
      <c r="AI142" s="132"/>
      <c r="AJ142" s="132"/>
      <c r="AK142" s="132"/>
      <c r="AL142" s="132"/>
      <c r="AM142" s="132"/>
      <c r="AN142" s="132"/>
      <c r="AO142" s="132"/>
      <c r="AP142" s="132"/>
      <c r="AQ142" s="132"/>
      <c r="AR142" s="132"/>
      <c r="AS142" s="132"/>
      <c r="AT142" s="132"/>
      <c r="AU142" s="132"/>
      <c r="AV142" s="132"/>
      <c r="AW142" s="132"/>
      <c r="AX142" s="132"/>
      <c r="AY142" s="132"/>
      <c r="AZ142" s="132"/>
      <c r="BA142" s="166" t="str">
        <f>C142</f>
        <v>Cena obsahuje náklady na prostupy potrubí stěnami, svislé rýhy pro potrubí jejich zpětné začištění.</v>
      </c>
      <c r="BB142" s="132"/>
      <c r="BC142" s="132"/>
      <c r="BD142" s="132"/>
      <c r="BE142" s="132"/>
      <c r="BF142" s="132"/>
      <c r="BG142" s="132"/>
      <c r="BH142" s="132"/>
    </row>
    <row r="143" spans="1:60" ht="22.5" outlineLevel="1" x14ac:dyDescent="0.2">
      <c r="A143" s="124"/>
      <c r="B143" s="124"/>
      <c r="C143" s="161" t="s">
        <v>302</v>
      </c>
      <c r="D143" s="162"/>
      <c r="E143" s="163"/>
      <c r="F143" s="164"/>
      <c r="G143" s="165"/>
      <c r="H143" s="129"/>
      <c r="I143" s="129"/>
      <c r="J143" s="129"/>
      <c r="K143" s="129"/>
      <c r="L143" s="129"/>
      <c r="M143" s="129"/>
      <c r="N143" s="130"/>
      <c r="O143" s="130"/>
      <c r="P143" s="130"/>
      <c r="Q143" s="130"/>
      <c r="R143" s="130"/>
      <c r="S143" s="130"/>
      <c r="T143" s="131"/>
      <c r="U143" s="130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 t="s">
        <v>300</v>
      </c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66" t="str">
        <f>C143</f>
        <v>Vybourání rýhy v podkladní mazanině pro ležatou kanalizaci je vyčíslen v jiných položkách tohoto rozpočtu.</v>
      </c>
      <c r="BB143" s="132"/>
      <c r="BC143" s="132"/>
      <c r="BD143" s="132"/>
      <c r="BE143" s="132"/>
      <c r="BF143" s="132"/>
      <c r="BG143" s="132"/>
      <c r="BH143" s="132"/>
    </row>
    <row r="144" spans="1:60" x14ac:dyDescent="0.2">
      <c r="A144" s="135" t="s">
        <v>55</v>
      </c>
      <c r="B144" s="135" t="s">
        <v>156</v>
      </c>
      <c r="C144" s="136" t="s">
        <v>157</v>
      </c>
      <c r="D144" s="140"/>
      <c r="E144" s="138"/>
      <c r="F144" s="139"/>
      <c r="G144" s="139">
        <f>SUMIF(AE145:AE159,"&lt;&gt;NOR",G145:G159)</f>
        <v>0</v>
      </c>
      <c r="H144" s="139"/>
      <c r="I144" s="139">
        <f>SUM(I145:I159)</f>
        <v>0</v>
      </c>
      <c r="J144" s="139"/>
      <c r="K144" s="139">
        <f>SUM(K145:K159)</f>
        <v>0</v>
      </c>
      <c r="L144" s="139"/>
      <c r="M144" s="139">
        <f>SUM(M145:M159)</f>
        <v>0</v>
      </c>
      <c r="N144" s="140"/>
      <c r="O144" s="140">
        <f>SUM(O145:O159)</f>
        <v>0.18495999999999999</v>
      </c>
      <c r="P144" s="140"/>
      <c r="Q144" s="140">
        <f>SUM(Q145:Q159)</f>
        <v>0</v>
      </c>
      <c r="R144" s="140"/>
      <c r="S144" s="140"/>
      <c r="T144" s="141"/>
      <c r="U144" s="140">
        <f>SUM(U145:U159)</f>
        <v>31.249999999999996</v>
      </c>
      <c r="AE144" t="s">
        <v>80</v>
      </c>
    </row>
    <row r="145" spans="1:60" outlineLevel="1" x14ac:dyDescent="0.2">
      <c r="A145" s="124">
        <v>45</v>
      </c>
      <c r="B145" s="124" t="s">
        <v>158</v>
      </c>
      <c r="C145" s="125" t="s">
        <v>159</v>
      </c>
      <c r="D145" s="130" t="s">
        <v>56</v>
      </c>
      <c r="E145" s="127">
        <v>12</v>
      </c>
      <c r="F145" s="128"/>
      <c r="G145" s="129">
        <f t="shared" ref="G145:G159" si="0">ROUND(E145*F145,2)</f>
        <v>0</v>
      </c>
      <c r="H145" s="129"/>
      <c r="I145" s="129">
        <f t="shared" ref="I145:I159" si="1">ROUND(E145*H145,2)</f>
        <v>0</v>
      </c>
      <c r="J145" s="129"/>
      <c r="K145" s="129">
        <f t="shared" ref="K145:K159" si="2">ROUND(E145*J145,2)</f>
        <v>0</v>
      </c>
      <c r="L145" s="129">
        <v>21</v>
      </c>
      <c r="M145" s="129">
        <f t="shared" ref="M145:M159" si="3">G145*(1+L145/100)</f>
        <v>0</v>
      </c>
      <c r="N145" s="130">
        <v>0</v>
      </c>
      <c r="O145" s="130">
        <f t="shared" ref="O145:O159" si="4">ROUND(E145*N145,5)</f>
        <v>0</v>
      </c>
      <c r="P145" s="130">
        <v>0</v>
      </c>
      <c r="Q145" s="130">
        <f t="shared" ref="Q145:Q159" si="5">ROUND(E145*P145,5)</f>
        <v>0</v>
      </c>
      <c r="R145" s="130"/>
      <c r="S145" s="130"/>
      <c r="T145" s="131">
        <v>1.45</v>
      </c>
      <c r="U145" s="130">
        <f t="shared" ref="U145:U159" si="6">ROUND(E145*T145,2)</f>
        <v>17.399999999999999</v>
      </c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 t="s">
        <v>81</v>
      </c>
      <c r="AF145" s="132"/>
      <c r="AG145" s="132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</row>
    <row r="146" spans="1:60" outlineLevel="1" x14ac:dyDescent="0.2">
      <c r="A146" s="124">
        <v>46</v>
      </c>
      <c r="B146" s="124" t="s">
        <v>306</v>
      </c>
      <c r="C146" s="125" t="s">
        <v>307</v>
      </c>
      <c r="D146" s="130" t="s">
        <v>56</v>
      </c>
      <c r="E146" s="127">
        <v>12</v>
      </c>
      <c r="F146" s="128"/>
      <c r="G146" s="129">
        <f t="shared" si="0"/>
        <v>0</v>
      </c>
      <c r="H146" s="129"/>
      <c r="I146" s="129">
        <f t="shared" si="1"/>
        <v>0</v>
      </c>
      <c r="J146" s="129"/>
      <c r="K146" s="129">
        <f t="shared" si="2"/>
        <v>0</v>
      </c>
      <c r="L146" s="129">
        <v>21</v>
      </c>
      <c r="M146" s="129">
        <f t="shared" si="3"/>
        <v>0</v>
      </c>
      <c r="N146" s="130">
        <v>0</v>
      </c>
      <c r="O146" s="130">
        <f t="shared" si="4"/>
        <v>0</v>
      </c>
      <c r="P146" s="130">
        <v>0</v>
      </c>
      <c r="Q146" s="130">
        <f t="shared" si="5"/>
        <v>0</v>
      </c>
      <c r="R146" s="130"/>
      <c r="S146" s="130"/>
      <c r="T146" s="131">
        <v>0.14399999999999999</v>
      </c>
      <c r="U146" s="130">
        <f t="shared" si="6"/>
        <v>1.73</v>
      </c>
      <c r="V146" s="132"/>
      <c r="W146" s="132"/>
      <c r="X146" s="132"/>
      <c r="Y146" s="132"/>
      <c r="Z146" s="132"/>
      <c r="AA146" s="132"/>
      <c r="AB146" s="132"/>
      <c r="AC146" s="132"/>
      <c r="AD146" s="132"/>
      <c r="AE146" s="132" t="s">
        <v>81</v>
      </c>
      <c r="AF146" s="132"/>
      <c r="AG146" s="132"/>
      <c r="AH146" s="132"/>
      <c r="AI146" s="132"/>
      <c r="AJ146" s="132"/>
      <c r="AK146" s="132"/>
      <c r="AL146" s="132"/>
      <c r="AM146" s="132"/>
      <c r="AN146" s="132"/>
      <c r="AO146" s="132"/>
      <c r="AP146" s="132"/>
      <c r="AQ146" s="132"/>
      <c r="AR146" s="132"/>
      <c r="AS146" s="132"/>
      <c r="AT146" s="132"/>
      <c r="AU146" s="132"/>
      <c r="AV146" s="132"/>
      <c r="AW146" s="132"/>
      <c r="AX146" s="132"/>
      <c r="AY146" s="132"/>
      <c r="AZ146" s="132"/>
      <c r="BA146" s="132"/>
      <c r="BB146" s="132"/>
      <c r="BC146" s="132"/>
      <c r="BD146" s="132"/>
      <c r="BE146" s="132"/>
      <c r="BF146" s="132"/>
      <c r="BG146" s="132"/>
      <c r="BH146" s="132"/>
    </row>
    <row r="147" spans="1:60" ht="22.5" outlineLevel="1" x14ac:dyDescent="0.2">
      <c r="A147" s="124">
        <v>47</v>
      </c>
      <c r="B147" s="124" t="s">
        <v>160</v>
      </c>
      <c r="C147" s="125" t="s">
        <v>161</v>
      </c>
      <c r="D147" s="130" t="s">
        <v>56</v>
      </c>
      <c r="E147" s="127">
        <v>4</v>
      </c>
      <c r="F147" s="128"/>
      <c r="G147" s="129">
        <f t="shared" si="0"/>
        <v>0</v>
      </c>
      <c r="H147" s="129"/>
      <c r="I147" s="129">
        <f t="shared" si="1"/>
        <v>0</v>
      </c>
      <c r="J147" s="129"/>
      <c r="K147" s="129">
        <f t="shared" si="2"/>
        <v>0</v>
      </c>
      <c r="L147" s="129">
        <v>21</v>
      </c>
      <c r="M147" s="129">
        <f t="shared" si="3"/>
        <v>0</v>
      </c>
      <c r="N147" s="130">
        <v>0</v>
      </c>
      <c r="O147" s="130">
        <f t="shared" si="4"/>
        <v>0</v>
      </c>
      <c r="P147" s="130">
        <v>0</v>
      </c>
      <c r="Q147" s="130">
        <f t="shared" si="5"/>
        <v>0</v>
      </c>
      <c r="R147" s="130"/>
      <c r="S147" s="130"/>
      <c r="T147" s="131">
        <v>0.157</v>
      </c>
      <c r="U147" s="130">
        <f t="shared" si="6"/>
        <v>0.63</v>
      </c>
      <c r="V147" s="132"/>
      <c r="W147" s="132"/>
      <c r="X147" s="132"/>
      <c r="Y147" s="132"/>
      <c r="Z147" s="132"/>
      <c r="AA147" s="132"/>
      <c r="AB147" s="132"/>
      <c r="AC147" s="132"/>
      <c r="AD147" s="132"/>
      <c r="AE147" s="132" t="s">
        <v>81</v>
      </c>
      <c r="AF147" s="132"/>
      <c r="AG147" s="132"/>
      <c r="AH147" s="132"/>
      <c r="AI147" s="132"/>
      <c r="AJ147" s="132"/>
      <c r="AK147" s="132"/>
      <c r="AL147" s="132"/>
      <c r="AM147" s="132"/>
      <c r="AN147" s="132"/>
      <c r="AO147" s="132"/>
      <c r="AP147" s="132"/>
      <c r="AQ147" s="132"/>
      <c r="AR147" s="132"/>
      <c r="AS147" s="132"/>
      <c r="AT147" s="132"/>
      <c r="AU147" s="132"/>
      <c r="AV147" s="132"/>
      <c r="AW147" s="132"/>
      <c r="AX147" s="132"/>
      <c r="AY147" s="132"/>
      <c r="AZ147" s="132"/>
      <c r="BA147" s="132"/>
      <c r="BB147" s="132"/>
      <c r="BC147" s="132"/>
      <c r="BD147" s="132"/>
      <c r="BE147" s="132"/>
      <c r="BF147" s="132"/>
      <c r="BG147" s="132"/>
      <c r="BH147" s="132"/>
    </row>
    <row r="148" spans="1:60" ht="22.5" outlineLevel="1" x14ac:dyDescent="0.2">
      <c r="A148" s="124">
        <v>48</v>
      </c>
      <c r="B148" s="124" t="s">
        <v>160</v>
      </c>
      <c r="C148" s="125" t="s">
        <v>162</v>
      </c>
      <c r="D148" s="130" t="s">
        <v>56</v>
      </c>
      <c r="E148" s="127">
        <v>4</v>
      </c>
      <c r="F148" s="128"/>
      <c r="G148" s="129">
        <f t="shared" si="0"/>
        <v>0</v>
      </c>
      <c r="H148" s="129"/>
      <c r="I148" s="129">
        <f t="shared" si="1"/>
        <v>0</v>
      </c>
      <c r="J148" s="129"/>
      <c r="K148" s="129">
        <f t="shared" si="2"/>
        <v>0</v>
      </c>
      <c r="L148" s="129">
        <v>21</v>
      </c>
      <c r="M148" s="129">
        <f t="shared" si="3"/>
        <v>0</v>
      </c>
      <c r="N148" s="130">
        <v>0</v>
      </c>
      <c r="O148" s="130">
        <f t="shared" si="4"/>
        <v>0</v>
      </c>
      <c r="P148" s="130">
        <v>0</v>
      </c>
      <c r="Q148" s="130">
        <f t="shared" si="5"/>
        <v>0</v>
      </c>
      <c r="R148" s="130"/>
      <c r="S148" s="130"/>
      <c r="T148" s="131">
        <v>0.157</v>
      </c>
      <c r="U148" s="130">
        <f t="shared" si="6"/>
        <v>0.63</v>
      </c>
      <c r="V148" s="132"/>
      <c r="W148" s="132"/>
      <c r="X148" s="132"/>
      <c r="Y148" s="132"/>
      <c r="Z148" s="132"/>
      <c r="AA148" s="132"/>
      <c r="AB148" s="132"/>
      <c r="AC148" s="132"/>
      <c r="AD148" s="132"/>
      <c r="AE148" s="132" t="s">
        <v>81</v>
      </c>
      <c r="AF148" s="132"/>
      <c r="AG148" s="132"/>
      <c r="AH148" s="132"/>
      <c r="AI148" s="132"/>
      <c r="AJ148" s="132"/>
      <c r="AK148" s="132"/>
      <c r="AL148" s="132"/>
      <c r="AM148" s="132"/>
      <c r="AN148" s="132"/>
      <c r="AO148" s="132"/>
      <c r="AP148" s="132"/>
      <c r="AQ148" s="132"/>
      <c r="AR148" s="132"/>
      <c r="AS148" s="132"/>
      <c r="AT148" s="132"/>
      <c r="AU148" s="132"/>
      <c r="AV148" s="132"/>
      <c r="AW148" s="132"/>
      <c r="AX148" s="132"/>
      <c r="AY148" s="132"/>
      <c r="AZ148" s="132"/>
      <c r="BA148" s="132"/>
      <c r="BB148" s="132"/>
      <c r="BC148" s="132"/>
      <c r="BD148" s="132"/>
      <c r="BE148" s="132"/>
      <c r="BF148" s="132"/>
      <c r="BG148" s="132"/>
      <c r="BH148" s="132"/>
    </row>
    <row r="149" spans="1:60" outlineLevel="1" x14ac:dyDescent="0.2">
      <c r="A149" s="124">
        <v>49</v>
      </c>
      <c r="B149" s="124" t="s">
        <v>163</v>
      </c>
      <c r="C149" s="125" t="s">
        <v>164</v>
      </c>
      <c r="D149" s="130" t="s">
        <v>56</v>
      </c>
      <c r="E149" s="127">
        <v>12</v>
      </c>
      <c r="F149" s="128"/>
      <c r="G149" s="129">
        <f t="shared" si="0"/>
        <v>0</v>
      </c>
      <c r="H149" s="129"/>
      <c r="I149" s="129">
        <f t="shared" si="1"/>
        <v>0</v>
      </c>
      <c r="J149" s="129"/>
      <c r="K149" s="129">
        <f t="shared" si="2"/>
        <v>0</v>
      </c>
      <c r="L149" s="129">
        <v>21</v>
      </c>
      <c r="M149" s="129">
        <f t="shared" si="3"/>
        <v>0</v>
      </c>
      <c r="N149" s="130">
        <v>0</v>
      </c>
      <c r="O149" s="130">
        <f t="shared" si="4"/>
        <v>0</v>
      </c>
      <c r="P149" s="130">
        <v>0</v>
      </c>
      <c r="Q149" s="130">
        <f t="shared" si="5"/>
        <v>0</v>
      </c>
      <c r="R149" s="130"/>
      <c r="S149" s="130"/>
      <c r="T149" s="131">
        <v>0.77500000000000002</v>
      </c>
      <c r="U149" s="130">
        <f t="shared" si="6"/>
        <v>9.3000000000000007</v>
      </c>
      <c r="V149" s="132"/>
      <c r="W149" s="132"/>
      <c r="X149" s="132"/>
      <c r="Y149" s="132"/>
      <c r="Z149" s="132"/>
      <c r="AA149" s="132"/>
      <c r="AB149" s="132"/>
      <c r="AC149" s="132"/>
      <c r="AD149" s="132"/>
      <c r="AE149" s="132" t="s">
        <v>81</v>
      </c>
      <c r="AF149" s="132"/>
      <c r="AG149" s="132"/>
      <c r="AH149" s="132"/>
      <c r="AI149" s="132"/>
      <c r="AJ149" s="132"/>
      <c r="AK149" s="132"/>
      <c r="AL149" s="132"/>
      <c r="AM149" s="132"/>
      <c r="AN149" s="132"/>
      <c r="AO149" s="132"/>
      <c r="AP149" s="132"/>
      <c r="AQ149" s="132"/>
      <c r="AR149" s="132"/>
      <c r="AS149" s="132"/>
      <c r="AT149" s="132"/>
      <c r="AU149" s="132"/>
      <c r="AV149" s="132"/>
      <c r="AW149" s="132"/>
      <c r="AX149" s="132"/>
      <c r="AY149" s="132"/>
      <c r="AZ149" s="132"/>
      <c r="BA149" s="132"/>
      <c r="BB149" s="132"/>
      <c r="BC149" s="132"/>
      <c r="BD149" s="132"/>
      <c r="BE149" s="132"/>
      <c r="BF149" s="132"/>
      <c r="BG149" s="132"/>
      <c r="BH149" s="132"/>
    </row>
    <row r="150" spans="1:60" outlineLevel="1" x14ac:dyDescent="0.2">
      <c r="A150" s="124">
        <v>50</v>
      </c>
      <c r="B150" s="124" t="s">
        <v>165</v>
      </c>
      <c r="C150" s="125" t="s">
        <v>166</v>
      </c>
      <c r="D150" s="130" t="s">
        <v>56</v>
      </c>
      <c r="E150" s="127">
        <v>6</v>
      </c>
      <c r="F150" s="128"/>
      <c r="G150" s="129">
        <f t="shared" si="0"/>
        <v>0</v>
      </c>
      <c r="H150" s="129"/>
      <c r="I150" s="129">
        <f t="shared" si="1"/>
        <v>0</v>
      </c>
      <c r="J150" s="129"/>
      <c r="K150" s="129">
        <f t="shared" si="2"/>
        <v>0</v>
      </c>
      <c r="L150" s="129">
        <v>21</v>
      </c>
      <c r="M150" s="129">
        <f t="shared" si="3"/>
        <v>0</v>
      </c>
      <c r="N150" s="130">
        <v>1.0000000000000001E-5</v>
      </c>
      <c r="O150" s="130">
        <f t="shared" si="4"/>
        <v>6.0000000000000002E-5</v>
      </c>
      <c r="P150" s="130">
        <v>0</v>
      </c>
      <c r="Q150" s="130">
        <f t="shared" si="5"/>
        <v>0</v>
      </c>
      <c r="R150" s="130"/>
      <c r="S150" s="130"/>
      <c r="T150" s="131">
        <v>0.26</v>
      </c>
      <c r="U150" s="130">
        <f t="shared" si="6"/>
        <v>1.56</v>
      </c>
      <c r="V150" s="132"/>
      <c r="W150" s="132"/>
      <c r="X150" s="132"/>
      <c r="Y150" s="132"/>
      <c r="Z150" s="132"/>
      <c r="AA150" s="132"/>
      <c r="AB150" s="132"/>
      <c r="AC150" s="132"/>
      <c r="AD150" s="132"/>
      <c r="AE150" s="132" t="s">
        <v>81</v>
      </c>
      <c r="AF150" s="132"/>
      <c r="AG150" s="132"/>
      <c r="AH150" s="132"/>
      <c r="AI150" s="132"/>
      <c r="AJ150" s="132"/>
      <c r="AK150" s="132"/>
      <c r="AL150" s="132"/>
      <c r="AM150" s="132"/>
      <c r="AN150" s="132"/>
      <c r="AO150" s="132"/>
      <c r="AP150" s="132"/>
      <c r="AQ150" s="132"/>
      <c r="AR150" s="132"/>
      <c r="AS150" s="132"/>
      <c r="AT150" s="132"/>
      <c r="AU150" s="132"/>
      <c r="AV150" s="132"/>
      <c r="AW150" s="132"/>
      <c r="AX150" s="132"/>
      <c r="AY150" s="132"/>
      <c r="AZ150" s="132"/>
      <c r="BA150" s="132"/>
      <c r="BB150" s="132"/>
      <c r="BC150" s="132"/>
      <c r="BD150" s="132"/>
      <c r="BE150" s="132"/>
      <c r="BF150" s="132"/>
      <c r="BG150" s="132"/>
      <c r="BH150" s="132"/>
    </row>
    <row r="151" spans="1:60" outlineLevel="1" x14ac:dyDescent="0.2">
      <c r="A151" s="124">
        <v>51</v>
      </c>
      <c r="B151" s="124" t="s">
        <v>167</v>
      </c>
      <c r="C151" s="125" t="s">
        <v>168</v>
      </c>
      <c r="D151" s="130" t="s">
        <v>56</v>
      </c>
      <c r="E151" s="127">
        <v>4</v>
      </c>
      <c r="F151" s="128"/>
      <c r="G151" s="129">
        <f t="shared" si="0"/>
        <v>0</v>
      </c>
      <c r="H151" s="129"/>
      <c r="I151" s="129">
        <f t="shared" si="1"/>
        <v>0</v>
      </c>
      <c r="J151" s="129"/>
      <c r="K151" s="129">
        <f t="shared" si="2"/>
        <v>0</v>
      </c>
      <c r="L151" s="129">
        <v>21</v>
      </c>
      <c r="M151" s="129">
        <f t="shared" si="3"/>
        <v>0</v>
      </c>
      <c r="N151" s="130">
        <v>7.5000000000000002E-4</v>
      </c>
      <c r="O151" s="130">
        <f t="shared" si="4"/>
        <v>3.0000000000000001E-3</v>
      </c>
      <c r="P151" s="130">
        <v>0</v>
      </c>
      <c r="Q151" s="130">
        <f t="shared" si="5"/>
        <v>0</v>
      </c>
      <c r="R151" s="130"/>
      <c r="S151" s="130"/>
      <c r="T151" s="131">
        <v>0</v>
      </c>
      <c r="U151" s="130">
        <f t="shared" si="6"/>
        <v>0</v>
      </c>
      <c r="V151" s="132"/>
      <c r="W151" s="132"/>
      <c r="X151" s="132"/>
      <c r="Y151" s="132"/>
      <c r="Z151" s="132"/>
      <c r="AA151" s="132"/>
      <c r="AB151" s="132"/>
      <c r="AC151" s="132"/>
      <c r="AD151" s="132"/>
      <c r="AE151" s="132" t="s">
        <v>169</v>
      </c>
      <c r="AF151" s="132"/>
      <c r="AG151" s="132"/>
      <c r="AH151" s="132"/>
      <c r="AI151" s="132"/>
      <c r="AJ151" s="132"/>
      <c r="AK151" s="132"/>
      <c r="AL151" s="132"/>
      <c r="AM151" s="132"/>
      <c r="AN151" s="132"/>
      <c r="AO151" s="132"/>
      <c r="AP151" s="132"/>
      <c r="AQ151" s="132"/>
      <c r="AR151" s="132"/>
      <c r="AS151" s="132"/>
      <c r="AT151" s="132"/>
      <c r="AU151" s="132"/>
      <c r="AV151" s="132"/>
      <c r="AW151" s="132"/>
      <c r="AX151" s="132"/>
      <c r="AY151" s="132"/>
      <c r="AZ151" s="132"/>
      <c r="BA151" s="132"/>
      <c r="BB151" s="132"/>
      <c r="BC151" s="132"/>
      <c r="BD151" s="132"/>
      <c r="BE151" s="132"/>
      <c r="BF151" s="132"/>
      <c r="BG151" s="132"/>
      <c r="BH151" s="132"/>
    </row>
    <row r="152" spans="1:60" outlineLevel="1" x14ac:dyDescent="0.2">
      <c r="A152" s="124">
        <v>52</v>
      </c>
      <c r="B152" s="124" t="s">
        <v>170</v>
      </c>
      <c r="C152" s="125" t="s">
        <v>171</v>
      </c>
      <c r="D152" s="130" t="s">
        <v>56</v>
      </c>
      <c r="E152" s="127">
        <v>4</v>
      </c>
      <c r="F152" s="128"/>
      <c r="G152" s="129">
        <f t="shared" si="0"/>
        <v>0</v>
      </c>
      <c r="H152" s="129"/>
      <c r="I152" s="129">
        <f t="shared" si="1"/>
        <v>0</v>
      </c>
      <c r="J152" s="129"/>
      <c r="K152" s="129">
        <f t="shared" si="2"/>
        <v>0</v>
      </c>
      <c r="L152" s="129">
        <v>21</v>
      </c>
      <c r="M152" s="129">
        <f t="shared" si="3"/>
        <v>0</v>
      </c>
      <c r="N152" s="130">
        <v>7.5000000000000002E-4</v>
      </c>
      <c r="O152" s="130">
        <f t="shared" si="4"/>
        <v>3.0000000000000001E-3</v>
      </c>
      <c r="P152" s="130">
        <v>0</v>
      </c>
      <c r="Q152" s="130">
        <f t="shared" si="5"/>
        <v>0</v>
      </c>
      <c r="R152" s="130"/>
      <c r="S152" s="130"/>
      <c r="T152" s="131">
        <v>0</v>
      </c>
      <c r="U152" s="130">
        <f t="shared" si="6"/>
        <v>0</v>
      </c>
      <c r="V152" s="132"/>
      <c r="W152" s="132"/>
      <c r="X152" s="132"/>
      <c r="Y152" s="132"/>
      <c r="Z152" s="132"/>
      <c r="AA152" s="132"/>
      <c r="AB152" s="132"/>
      <c r="AC152" s="132"/>
      <c r="AD152" s="132"/>
      <c r="AE152" s="132" t="s">
        <v>169</v>
      </c>
      <c r="AF152" s="132"/>
      <c r="AG152" s="132"/>
      <c r="AH152" s="132"/>
      <c r="AI152" s="132"/>
      <c r="AJ152" s="132"/>
      <c r="AK152" s="132"/>
      <c r="AL152" s="132"/>
      <c r="AM152" s="132"/>
      <c r="AN152" s="132"/>
      <c r="AO152" s="132"/>
      <c r="AP152" s="132"/>
      <c r="AQ152" s="132"/>
      <c r="AR152" s="132"/>
      <c r="AS152" s="132"/>
      <c r="AT152" s="132"/>
      <c r="AU152" s="132"/>
      <c r="AV152" s="132"/>
      <c r="AW152" s="132"/>
      <c r="AX152" s="132"/>
      <c r="AY152" s="132"/>
      <c r="AZ152" s="132"/>
      <c r="BA152" s="132"/>
      <c r="BB152" s="132"/>
      <c r="BC152" s="132"/>
      <c r="BD152" s="132"/>
      <c r="BE152" s="132"/>
      <c r="BF152" s="132"/>
      <c r="BG152" s="132"/>
      <c r="BH152" s="132"/>
    </row>
    <row r="153" spans="1:60" outlineLevel="1" x14ac:dyDescent="0.2">
      <c r="A153" s="124">
        <v>53</v>
      </c>
      <c r="B153" s="124" t="s">
        <v>172</v>
      </c>
      <c r="C153" s="125" t="s">
        <v>173</v>
      </c>
      <c r="D153" s="130" t="s">
        <v>56</v>
      </c>
      <c r="E153" s="127">
        <v>4</v>
      </c>
      <c r="F153" s="128"/>
      <c r="G153" s="129">
        <f t="shared" si="0"/>
        <v>0</v>
      </c>
      <c r="H153" s="129"/>
      <c r="I153" s="129">
        <f t="shared" si="1"/>
        <v>0</v>
      </c>
      <c r="J153" s="129"/>
      <c r="K153" s="129">
        <f t="shared" si="2"/>
        <v>0</v>
      </c>
      <c r="L153" s="129">
        <v>21</v>
      </c>
      <c r="M153" s="129">
        <f t="shared" si="3"/>
        <v>0</v>
      </c>
      <c r="N153" s="130">
        <v>7.5000000000000002E-4</v>
      </c>
      <c r="O153" s="130">
        <f t="shared" si="4"/>
        <v>3.0000000000000001E-3</v>
      </c>
      <c r="P153" s="130">
        <v>0</v>
      </c>
      <c r="Q153" s="130">
        <f t="shared" si="5"/>
        <v>0</v>
      </c>
      <c r="R153" s="130"/>
      <c r="S153" s="130"/>
      <c r="T153" s="131">
        <v>0</v>
      </c>
      <c r="U153" s="130">
        <f t="shared" si="6"/>
        <v>0</v>
      </c>
      <c r="V153" s="132"/>
      <c r="W153" s="132"/>
      <c r="X153" s="132"/>
      <c r="Y153" s="132"/>
      <c r="Z153" s="132"/>
      <c r="AA153" s="132"/>
      <c r="AB153" s="132"/>
      <c r="AC153" s="132"/>
      <c r="AD153" s="132"/>
      <c r="AE153" s="132" t="s">
        <v>169</v>
      </c>
      <c r="AF153" s="132"/>
      <c r="AG153" s="132"/>
      <c r="AH153" s="132"/>
      <c r="AI153" s="132"/>
      <c r="AJ153" s="132"/>
      <c r="AK153" s="132"/>
      <c r="AL153" s="132"/>
      <c r="AM153" s="132"/>
      <c r="AN153" s="132"/>
      <c r="AO153" s="132"/>
      <c r="AP153" s="132"/>
      <c r="AQ153" s="132"/>
      <c r="AR153" s="132"/>
      <c r="AS153" s="132"/>
      <c r="AT153" s="132"/>
      <c r="AU153" s="132"/>
      <c r="AV153" s="132"/>
      <c r="AW153" s="132"/>
      <c r="AX153" s="132"/>
      <c r="AY153" s="132"/>
      <c r="AZ153" s="132"/>
      <c r="BA153" s="132"/>
      <c r="BB153" s="132"/>
      <c r="BC153" s="132"/>
      <c r="BD153" s="132"/>
      <c r="BE153" s="132"/>
      <c r="BF153" s="132"/>
      <c r="BG153" s="132"/>
      <c r="BH153" s="132"/>
    </row>
    <row r="154" spans="1:60" outlineLevel="1" x14ac:dyDescent="0.2">
      <c r="A154" s="124">
        <v>54</v>
      </c>
      <c r="B154" s="124" t="s">
        <v>174</v>
      </c>
      <c r="C154" s="125" t="s">
        <v>175</v>
      </c>
      <c r="D154" s="130" t="s">
        <v>56</v>
      </c>
      <c r="E154" s="127">
        <v>4</v>
      </c>
      <c r="F154" s="128"/>
      <c r="G154" s="129">
        <f t="shared" si="0"/>
        <v>0</v>
      </c>
      <c r="H154" s="129"/>
      <c r="I154" s="129">
        <f t="shared" si="1"/>
        <v>0</v>
      </c>
      <c r="J154" s="129"/>
      <c r="K154" s="129">
        <f t="shared" si="2"/>
        <v>0</v>
      </c>
      <c r="L154" s="129">
        <v>21</v>
      </c>
      <c r="M154" s="129">
        <f t="shared" si="3"/>
        <v>0</v>
      </c>
      <c r="N154" s="130">
        <v>4.4999999999999999E-4</v>
      </c>
      <c r="O154" s="130">
        <f t="shared" si="4"/>
        <v>1.8E-3</v>
      </c>
      <c r="P154" s="130">
        <v>0</v>
      </c>
      <c r="Q154" s="130">
        <f t="shared" si="5"/>
        <v>0</v>
      </c>
      <c r="R154" s="130"/>
      <c r="S154" s="130"/>
      <c r="T154" s="131">
        <v>0</v>
      </c>
      <c r="U154" s="130">
        <f t="shared" si="6"/>
        <v>0</v>
      </c>
      <c r="V154" s="132"/>
      <c r="W154" s="132"/>
      <c r="X154" s="132"/>
      <c r="Y154" s="132"/>
      <c r="Z154" s="132"/>
      <c r="AA154" s="132"/>
      <c r="AB154" s="132"/>
      <c r="AC154" s="132"/>
      <c r="AD154" s="132"/>
      <c r="AE154" s="132" t="s">
        <v>169</v>
      </c>
      <c r="AF154" s="132"/>
      <c r="AG154" s="132"/>
      <c r="AH154" s="132"/>
      <c r="AI154" s="132"/>
      <c r="AJ154" s="132"/>
      <c r="AK154" s="132"/>
      <c r="AL154" s="132"/>
      <c r="AM154" s="132"/>
      <c r="AN154" s="132"/>
      <c r="AO154" s="132"/>
      <c r="AP154" s="132"/>
      <c r="AQ154" s="132"/>
      <c r="AR154" s="132"/>
      <c r="AS154" s="132"/>
      <c r="AT154" s="132"/>
      <c r="AU154" s="132"/>
      <c r="AV154" s="132"/>
      <c r="AW154" s="132"/>
      <c r="AX154" s="132"/>
      <c r="AY154" s="132"/>
      <c r="AZ154" s="132"/>
      <c r="BA154" s="132"/>
      <c r="BB154" s="132"/>
      <c r="BC154" s="132"/>
      <c r="BD154" s="132"/>
      <c r="BE154" s="132"/>
      <c r="BF154" s="132"/>
      <c r="BG154" s="132"/>
      <c r="BH154" s="132"/>
    </row>
    <row r="155" spans="1:60" outlineLevel="1" x14ac:dyDescent="0.2">
      <c r="A155" s="124">
        <v>55</v>
      </c>
      <c r="B155" s="124" t="s">
        <v>174</v>
      </c>
      <c r="C155" s="125" t="s">
        <v>176</v>
      </c>
      <c r="D155" s="130" t="s">
        <v>56</v>
      </c>
      <c r="E155" s="127">
        <v>4</v>
      </c>
      <c r="F155" s="128"/>
      <c r="G155" s="129">
        <f t="shared" si="0"/>
        <v>0</v>
      </c>
      <c r="H155" s="129"/>
      <c r="I155" s="129">
        <f t="shared" si="1"/>
        <v>0</v>
      </c>
      <c r="J155" s="129"/>
      <c r="K155" s="129">
        <f t="shared" si="2"/>
        <v>0</v>
      </c>
      <c r="L155" s="129">
        <v>21</v>
      </c>
      <c r="M155" s="129">
        <f t="shared" si="3"/>
        <v>0</v>
      </c>
      <c r="N155" s="130">
        <v>4.4999999999999999E-4</v>
      </c>
      <c r="O155" s="130">
        <f t="shared" si="4"/>
        <v>1.8E-3</v>
      </c>
      <c r="P155" s="130">
        <v>0</v>
      </c>
      <c r="Q155" s="130">
        <f t="shared" si="5"/>
        <v>0</v>
      </c>
      <c r="R155" s="130"/>
      <c r="S155" s="130"/>
      <c r="T155" s="131">
        <v>0</v>
      </c>
      <c r="U155" s="130">
        <f t="shared" si="6"/>
        <v>0</v>
      </c>
      <c r="V155" s="132"/>
      <c r="W155" s="132"/>
      <c r="X155" s="132"/>
      <c r="Y155" s="132"/>
      <c r="Z155" s="132"/>
      <c r="AA155" s="132"/>
      <c r="AB155" s="132"/>
      <c r="AC155" s="132"/>
      <c r="AD155" s="132"/>
      <c r="AE155" s="132" t="s">
        <v>169</v>
      </c>
      <c r="AF155" s="132"/>
      <c r="AG155" s="132"/>
      <c r="AH155" s="132"/>
      <c r="AI155" s="132"/>
      <c r="AJ155" s="132"/>
      <c r="AK155" s="132"/>
      <c r="AL155" s="132"/>
      <c r="AM155" s="132"/>
      <c r="AN155" s="132"/>
      <c r="AO155" s="132"/>
      <c r="AP155" s="132"/>
      <c r="AQ155" s="132"/>
      <c r="AR155" s="132"/>
      <c r="AS155" s="132"/>
      <c r="AT155" s="132"/>
      <c r="AU155" s="132"/>
      <c r="AV155" s="132"/>
      <c r="AW155" s="132"/>
      <c r="AX155" s="132"/>
      <c r="AY155" s="132"/>
      <c r="AZ155" s="132"/>
      <c r="BA155" s="132"/>
      <c r="BB155" s="132"/>
      <c r="BC155" s="132"/>
      <c r="BD155" s="132"/>
      <c r="BE155" s="132"/>
      <c r="BF155" s="132"/>
      <c r="BG155" s="132"/>
      <c r="BH155" s="132"/>
    </row>
    <row r="156" spans="1:60" outlineLevel="1" x14ac:dyDescent="0.2">
      <c r="A156" s="124">
        <v>56</v>
      </c>
      <c r="B156" s="124" t="s">
        <v>177</v>
      </c>
      <c r="C156" s="125" t="s">
        <v>178</v>
      </c>
      <c r="D156" s="130" t="s">
        <v>56</v>
      </c>
      <c r="E156" s="127">
        <v>4</v>
      </c>
      <c r="F156" s="128"/>
      <c r="G156" s="129">
        <f t="shared" si="0"/>
        <v>0</v>
      </c>
      <c r="H156" s="129"/>
      <c r="I156" s="129">
        <f t="shared" si="1"/>
        <v>0</v>
      </c>
      <c r="J156" s="129"/>
      <c r="K156" s="129">
        <f t="shared" si="2"/>
        <v>0</v>
      </c>
      <c r="L156" s="129">
        <v>21</v>
      </c>
      <c r="M156" s="129">
        <f t="shared" si="3"/>
        <v>0</v>
      </c>
      <c r="N156" s="130">
        <v>1E-4</v>
      </c>
      <c r="O156" s="130">
        <f t="shared" si="4"/>
        <v>4.0000000000000002E-4</v>
      </c>
      <c r="P156" s="130">
        <v>0</v>
      </c>
      <c r="Q156" s="130">
        <f t="shared" si="5"/>
        <v>0</v>
      </c>
      <c r="R156" s="130"/>
      <c r="S156" s="130"/>
      <c r="T156" s="131">
        <v>0</v>
      </c>
      <c r="U156" s="130">
        <f t="shared" si="6"/>
        <v>0</v>
      </c>
      <c r="V156" s="132"/>
      <c r="W156" s="132"/>
      <c r="X156" s="132"/>
      <c r="Y156" s="132"/>
      <c r="Z156" s="132"/>
      <c r="AA156" s="132"/>
      <c r="AB156" s="132"/>
      <c r="AC156" s="132"/>
      <c r="AD156" s="132"/>
      <c r="AE156" s="132" t="s">
        <v>169</v>
      </c>
      <c r="AF156" s="132"/>
      <c r="AG156" s="132"/>
      <c r="AH156" s="132"/>
      <c r="AI156" s="132"/>
      <c r="AJ156" s="132"/>
      <c r="AK156" s="132"/>
      <c r="AL156" s="132"/>
      <c r="AM156" s="132"/>
      <c r="AN156" s="132"/>
      <c r="AO156" s="132"/>
      <c r="AP156" s="132"/>
      <c r="AQ156" s="132"/>
      <c r="AR156" s="132"/>
      <c r="AS156" s="132"/>
      <c r="AT156" s="132"/>
      <c r="AU156" s="132"/>
      <c r="AV156" s="132"/>
      <c r="AW156" s="132"/>
      <c r="AX156" s="132"/>
      <c r="AY156" s="132"/>
      <c r="AZ156" s="132"/>
      <c r="BA156" s="132"/>
      <c r="BB156" s="132"/>
      <c r="BC156" s="132"/>
      <c r="BD156" s="132"/>
      <c r="BE156" s="132"/>
      <c r="BF156" s="132"/>
      <c r="BG156" s="132"/>
      <c r="BH156" s="132"/>
    </row>
    <row r="157" spans="1:60" outlineLevel="1" x14ac:dyDescent="0.2">
      <c r="A157" s="124">
        <v>57</v>
      </c>
      <c r="B157" s="124" t="s">
        <v>308</v>
      </c>
      <c r="C157" s="125" t="s">
        <v>179</v>
      </c>
      <c r="D157" s="130" t="s">
        <v>56</v>
      </c>
      <c r="E157" s="127">
        <v>11</v>
      </c>
      <c r="F157" s="128"/>
      <c r="G157" s="129">
        <f t="shared" si="0"/>
        <v>0</v>
      </c>
      <c r="H157" s="129"/>
      <c r="I157" s="129">
        <f t="shared" si="1"/>
        <v>0</v>
      </c>
      <c r="J157" s="129"/>
      <c r="K157" s="129">
        <f t="shared" si="2"/>
        <v>0</v>
      </c>
      <c r="L157" s="129">
        <v>21</v>
      </c>
      <c r="M157" s="129">
        <f t="shared" si="3"/>
        <v>0</v>
      </c>
      <c r="N157" s="130">
        <v>1.38E-2</v>
      </c>
      <c r="O157" s="130">
        <f t="shared" si="4"/>
        <v>0.15179999999999999</v>
      </c>
      <c r="P157" s="130">
        <v>0</v>
      </c>
      <c r="Q157" s="130">
        <f t="shared" si="5"/>
        <v>0</v>
      </c>
      <c r="R157" s="130"/>
      <c r="S157" s="130"/>
      <c r="T157" s="131">
        <v>0</v>
      </c>
      <c r="U157" s="130">
        <f t="shared" si="6"/>
        <v>0</v>
      </c>
      <c r="V157" s="132"/>
      <c r="W157" s="132"/>
      <c r="X157" s="132"/>
      <c r="Y157" s="132"/>
      <c r="Z157" s="132"/>
      <c r="AA157" s="132"/>
      <c r="AB157" s="132"/>
      <c r="AC157" s="132"/>
      <c r="AD157" s="132"/>
      <c r="AE157" s="132" t="s">
        <v>169</v>
      </c>
      <c r="AF157" s="132"/>
      <c r="AG157" s="132"/>
      <c r="AH157" s="132"/>
      <c r="AI157" s="132"/>
      <c r="AJ157" s="132"/>
      <c r="AK157" s="132"/>
      <c r="AL157" s="132"/>
      <c r="AM157" s="132"/>
      <c r="AN157" s="132"/>
      <c r="AO157" s="132"/>
      <c r="AP157" s="132"/>
      <c r="AQ157" s="132"/>
      <c r="AR157" s="132"/>
      <c r="AS157" s="132"/>
      <c r="AT157" s="132"/>
      <c r="AU157" s="132"/>
      <c r="AV157" s="132"/>
      <c r="AW157" s="132"/>
      <c r="AX157" s="132"/>
      <c r="AY157" s="132"/>
      <c r="AZ157" s="132"/>
      <c r="BA157" s="132"/>
      <c r="BB157" s="132"/>
      <c r="BC157" s="132"/>
      <c r="BD157" s="132"/>
      <c r="BE157" s="132"/>
      <c r="BF157" s="132"/>
      <c r="BG157" s="132"/>
      <c r="BH157" s="132"/>
    </row>
    <row r="158" spans="1:60" outlineLevel="1" x14ac:dyDescent="0.2">
      <c r="A158" s="124">
        <v>58</v>
      </c>
      <c r="B158" s="124" t="s">
        <v>309</v>
      </c>
      <c r="C158" s="125" t="s">
        <v>310</v>
      </c>
      <c r="D158" s="130" t="s">
        <v>56</v>
      </c>
      <c r="E158" s="127">
        <v>1</v>
      </c>
      <c r="F158" s="128"/>
      <c r="G158" s="129">
        <f t="shared" si="0"/>
        <v>0</v>
      </c>
      <c r="H158" s="129"/>
      <c r="I158" s="129">
        <f t="shared" si="1"/>
        <v>0</v>
      </c>
      <c r="J158" s="129"/>
      <c r="K158" s="129">
        <f t="shared" si="2"/>
        <v>0</v>
      </c>
      <c r="L158" s="129">
        <v>21</v>
      </c>
      <c r="M158" s="129">
        <f t="shared" si="3"/>
        <v>0</v>
      </c>
      <c r="N158" s="130">
        <v>1.38E-2</v>
      </c>
      <c r="O158" s="130">
        <f t="shared" si="4"/>
        <v>1.38E-2</v>
      </c>
      <c r="P158" s="130">
        <v>0</v>
      </c>
      <c r="Q158" s="130">
        <f t="shared" si="5"/>
        <v>0</v>
      </c>
      <c r="R158" s="130"/>
      <c r="S158" s="130"/>
      <c r="T158" s="131">
        <v>0</v>
      </c>
      <c r="U158" s="130">
        <f t="shared" si="6"/>
        <v>0</v>
      </c>
      <c r="V158" s="132"/>
      <c r="W158" s="132"/>
      <c r="X158" s="132"/>
      <c r="Y158" s="132"/>
      <c r="Z158" s="132"/>
      <c r="AA158" s="132"/>
      <c r="AB158" s="132"/>
      <c r="AC158" s="132"/>
      <c r="AD158" s="132"/>
      <c r="AE158" s="132" t="s">
        <v>169</v>
      </c>
      <c r="AF158" s="132"/>
      <c r="AG158" s="132"/>
      <c r="AH158" s="132"/>
      <c r="AI158" s="132"/>
      <c r="AJ158" s="132"/>
      <c r="AK158" s="132"/>
      <c r="AL158" s="132"/>
      <c r="AM158" s="132"/>
      <c r="AN158" s="132"/>
      <c r="AO158" s="132"/>
      <c r="AP158" s="132"/>
      <c r="AQ158" s="132"/>
      <c r="AR158" s="132"/>
      <c r="AS158" s="132"/>
      <c r="AT158" s="132"/>
      <c r="AU158" s="132"/>
      <c r="AV158" s="132"/>
      <c r="AW158" s="132"/>
      <c r="AX158" s="132"/>
      <c r="AY158" s="132"/>
      <c r="AZ158" s="132"/>
      <c r="BA158" s="132"/>
      <c r="BB158" s="132"/>
      <c r="BC158" s="132"/>
      <c r="BD158" s="132"/>
      <c r="BE158" s="132"/>
      <c r="BF158" s="132"/>
      <c r="BG158" s="132"/>
      <c r="BH158" s="132"/>
    </row>
    <row r="159" spans="1:60" outlineLevel="1" x14ac:dyDescent="0.2">
      <c r="A159" s="124">
        <v>59</v>
      </c>
      <c r="B159" s="124" t="s">
        <v>180</v>
      </c>
      <c r="C159" s="125" t="s">
        <v>181</v>
      </c>
      <c r="D159" s="130" t="s">
        <v>56</v>
      </c>
      <c r="E159" s="127">
        <v>6</v>
      </c>
      <c r="F159" s="128"/>
      <c r="G159" s="129">
        <f t="shared" si="0"/>
        <v>0</v>
      </c>
      <c r="H159" s="129"/>
      <c r="I159" s="129">
        <f t="shared" si="1"/>
        <v>0</v>
      </c>
      <c r="J159" s="129"/>
      <c r="K159" s="129">
        <f t="shared" si="2"/>
        <v>0</v>
      </c>
      <c r="L159" s="129">
        <v>21</v>
      </c>
      <c r="M159" s="129">
        <f t="shared" si="3"/>
        <v>0</v>
      </c>
      <c r="N159" s="130">
        <v>1.0499999999999999E-3</v>
      </c>
      <c r="O159" s="130">
        <f t="shared" si="4"/>
        <v>6.3E-3</v>
      </c>
      <c r="P159" s="130">
        <v>0</v>
      </c>
      <c r="Q159" s="130">
        <f t="shared" si="5"/>
        <v>0</v>
      </c>
      <c r="R159" s="130"/>
      <c r="S159" s="130"/>
      <c r="T159" s="131">
        <v>0</v>
      </c>
      <c r="U159" s="130">
        <f t="shared" si="6"/>
        <v>0</v>
      </c>
      <c r="V159" s="132"/>
      <c r="W159" s="132"/>
      <c r="X159" s="132"/>
      <c r="Y159" s="132"/>
      <c r="Z159" s="132"/>
      <c r="AA159" s="132"/>
      <c r="AB159" s="132"/>
      <c r="AC159" s="132"/>
      <c r="AD159" s="132"/>
      <c r="AE159" s="132" t="s">
        <v>169</v>
      </c>
      <c r="AF159" s="132"/>
      <c r="AG159" s="132"/>
      <c r="AH159" s="132"/>
      <c r="AI159" s="132"/>
      <c r="AJ159" s="132"/>
      <c r="AK159" s="132"/>
      <c r="AL159" s="132"/>
      <c r="AM159" s="132"/>
      <c r="AN159" s="132"/>
      <c r="AO159" s="132"/>
      <c r="AP159" s="132"/>
      <c r="AQ159" s="132"/>
      <c r="AR159" s="132"/>
      <c r="AS159" s="132"/>
      <c r="AT159" s="132"/>
      <c r="AU159" s="132"/>
      <c r="AV159" s="132"/>
      <c r="AW159" s="132"/>
      <c r="AX159" s="132"/>
      <c r="AY159" s="132"/>
      <c r="AZ159" s="132"/>
      <c r="BA159" s="132"/>
      <c r="BB159" s="132"/>
      <c r="BC159" s="132"/>
      <c r="BD159" s="132"/>
      <c r="BE159" s="132"/>
      <c r="BF159" s="132"/>
      <c r="BG159" s="132"/>
      <c r="BH159" s="132"/>
    </row>
    <row r="160" spans="1:60" x14ac:dyDescent="0.2">
      <c r="A160" s="135" t="s">
        <v>55</v>
      </c>
      <c r="B160" s="135" t="s">
        <v>182</v>
      </c>
      <c r="C160" s="136" t="s">
        <v>183</v>
      </c>
      <c r="D160" s="140"/>
      <c r="E160" s="138"/>
      <c r="F160" s="139"/>
      <c r="G160" s="139">
        <f>SUMIF(AE161:AE197,"&lt;&gt;NOR",G161:G197)</f>
        <v>29180.3</v>
      </c>
      <c r="H160" s="139"/>
      <c r="I160" s="139">
        <f>SUM(I161:I197)</f>
        <v>0</v>
      </c>
      <c r="J160" s="139"/>
      <c r="K160" s="139">
        <f>SUM(K161:K197)</f>
        <v>0</v>
      </c>
      <c r="L160" s="139"/>
      <c r="M160" s="139">
        <f>SUM(M161:M197)</f>
        <v>35308.163</v>
      </c>
      <c r="N160" s="140"/>
      <c r="O160" s="140">
        <f>SUM(O161:O197)</f>
        <v>1.25881</v>
      </c>
      <c r="P160" s="140"/>
      <c r="Q160" s="140">
        <f>SUM(Q161:Q197)</f>
        <v>0</v>
      </c>
      <c r="R160" s="140"/>
      <c r="S160" s="140"/>
      <c r="T160" s="141"/>
      <c r="U160" s="140">
        <f>SUM(U161:U197)</f>
        <v>60.45</v>
      </c>
      <c r="AE160" t="s">
        <v>80</v>
      </c>
    </row>
    <row r="161" spans="1:60" ht="22.5" outlineLevel="1" x14ac:dyDescent="0.2">
      <c r="A161" s="124">
        <v>60</v>
      </c>
      <c r="B161" s="124" t="s">
        <v>125</v>
      </c>
      <c r="C161" s="125" t="s">
        <v>126</v>
      </c>
      <c r="D161" s="130" t="s">
        <v>58</v>
      </c>
      <c r="E161" s="127">
        <v>29.999999999999996</v>
      </c>
      <c r="F161" s="128"/>
      <c r="G161" s="129">
        <f>ROUND(E161*F161,2)</f>
        <v>0</v>
      </c>
      <c r="H161" s="129"/>
      <c r="I161" s="129">
        <f>ROUND(E161*H161,2)</f>
        <v>0</v>
      </c>
      <c r="J161" s="129"/>
      <c r="K161" s="129">
        <f>ROUND(E161*J161,2)</f>
        <v>0</v>
      </c>
      <c r="L161" s="129">
        <v>21</v>
      </c>
      <c r="M161" s="129">
        <f>G161*(1+L161/100)</f>
        <v>0</v>
      </c>
      <c r="N161" s="130">
        <v>2.9999999999999997E-4</v>
      </c>
      <c r="O161" s="130">
        <f>ROUND(E161*N161,5)</f>
        <v>8.9999999999999993E-3</v>
      </c>
      <c r="P161" s="130">
        <v>0</v>
      </c>
      <c r="Q161" s="130">
        <f>ROUND(E161*P161,5)</f>
        <v>0</v>
      </c>
      <c r="R161" s="130"/>
      <c r="S161" s="130"/>
      <c r="T161" s="131">
        <v>0.09</v>
      </c>
      <c r="U161" s="130">
        <f>ROUND(E161*T161,2)</f>
        <v>2.7</v>
      </c>
      <c r="V161" s="132"/>
      <c r="W161" s="132"/>
      <c r="X161" s="132"/>
      <c r="Y161" s="132"/>
      <c r="Z161" s="132"/>
      <c r="AA161" s="132"/>
      <c r="AB161" s="132"/>
      <c r="AC161" s="132"/>
      <c r="AD161" s="132"/>
      <c r="AE161" s="132" t="s">
        <v>81</v>
      </c>
      <c r="AF161" s="132"/>
      <c r="AG161" s="132"/>
      <c r="AH161" s="132"/>
      <c r="AI161" s="132"/>
      <c r="AJ161" s="132"/>
      <c r="AK161" s="132"/>
      <c r="AL161" s="132"/>
      <c r="AM161" s="132"/>
      <c r="AN161" s="132"/>
      <c r="AO161" s="132"/>
      <c r="AP161" s="132"/>
      <c r="AQ161" s="132"/>
      <c r="AR161" s="132"/>
      <c r="AS161" s="132"/>
      <c r="AT161" s="132"/>
      <c r="AU161" s="132"/>
      <c r="AV161" s="132"/>
      <c r="AW161" s="132"/>
      <c r="AX161" s="132"/>
      <c r="AY161" s="132"/>
      <c r="AZ161" s="132"/>
      <c r="BA161" s="132"/>
      <c r="BB161" s="132"/>
      <c r="BC161" s="132"/>
      <c r="BD161" s="132"/>
      <c r="BE161" s="132"/>
      <c r="BF161" s="132"/>
      <c r="BG161" s="132"/>
      <c r="BH161" s="132"/>
    </row>
    <row r="162" spans="1:60" outlineLevel="1" x14ac:dyDescent="0.2">
      <c r="A162" s="124"/>
      <c r="B162" s="124"/>
      <c r="C162" s="133" t="s">
        <v>311</v>
      </c>
      <c r="D162" s="160"/>
      <c r="E162" s="134">
        <v>7.8</v>
      </c>
      <c r="F162" s="129"/>
      <c r="G162" s="129"/>
      <c r="H162" s="129"/>
      <c r="I162" s="129"/>
      <c r="J162" s="129"/>
      <c r="K162" s="129"/>
      <c r="L162" s="129"/>
      <c r="M162" s="129"/>
      <c r="N162" s="130"/>
      <c r="O162" s="130"/>
      <c r="P162" s="130"/>
      <c r="Q162" s="130"/>
      <c r="R162" s="130"/>
      <c r="S162" s="130"/>
      <c r="T162" s="131"/>
      <c r="U162" s="130"/>
      <c r="V162" s="132"/>
      <c r="W162" s="132"/>
      <c r="X162" s="132"/>
      <c r="Y162" s="132"/>
      <c r="Z162" s="132"/>
      <c r="AA162" s="132"/>
      <c r="AB162" s="132"/>
      <c r="AC162" s="132"/>
      <c r="AD162" s="132"/>
      <c r="AE162" s="132" t="s">
        <v>112</v>
      </c>
      <c r="AF162" s="132">
        <v>0</v>
      </c>
      <c r="AG162" s="132"/>
      <c r="AH162" s="132"/>
      <c r="AI162" s="132"/>
      <c r="AJ162" s="132"/>
      <c r="AK162" s="132"/>
      <c r="AL162" s="132"/>
      <c r="AM162" s="132"/>
      <c r="AN162" s="132"/>
      <c r="AO162" s="132"/>
      <c r="AP162" s="132"/>
      <c r="AQ162" s="132"/>
      <c r="AR162" s="132"/>
      <c r="AS162" s="132"/>
      <c r="AT162" s="132"/>
      <c r="AU162" s="132"/>
      <c r="AV162" s="132"/>
      <c r="AW162" s="132"/>
      <c r="AX162" s="132"/>
      <c r="AY162" s="132"/>
      <c r="AZ162" s="132"/>
      <c r="BA162" s="132"/>
      <c r="BB162" s="132"/>
      <c r="BC162" s="132"/>
      <c r="BD162" s="132"/>
      <c r="BE162" s="132"/>
      <c r="BF162" s="132"/>
      <c r="BG162" s="132"/>
      <c r="BH162" s="132"/>
    </row>
    <row r="163" spans="1:60" outlineLevel="1" x14ac:dyDescent="0.2">
      <c r="A163" s="124"/>
      <c r="B163" s="124"/>
      <c r="C163" s="133" t="s">
        <v>312</v>
      </c>
      <c r="D163" s="160"/>
      <c r="E163" s="134">
        <v>4.5999999999999996</v>
      </c>
      <c r="F163" s="129"/>
      <c r="G163" s="129"/>
      <c r="H163" s="129"/>
      <c r="I163" s="129"/>
      <c r="J163" s="129"/>
      <c r="K163" s="129"/>
      <c r="L163" s="129"/>
      <c r="M163" s="129"/>
      <c r="N163" s="130"/>
      <c r="O163" s="130"/>
      <c r="P163" s="130"/>
      <c r="Q163" s="130"/>
      <c r="R163" s="130"/>
      <c r="S163" s="130"/>
      <c r="T163" s="131"/>
      <c r="U163" s="130"/>
      <c r="V163" s="132"/>
      <c r="W163" s="132"/>
      <c r="X163" s="132"/>
      <c r="Y163" s="132"/>
      <c r="Z163" s="132"/>
      <c r="AA163" s="132"/>
      <c r="AB163" s="132"/>
      <c r="AC163" s="132"/>
      <c r="AD163" s="132"/>
      <c r="AE163" s="132" t="s">
        <v>112</v>
      </c>
      <c r="AF163" s="132">
        <v>0</v>
      </c>
      <c r="AG163" s="132"/>
      <c r="AH163" s="132"/>
      <c r="AI163" s="132"/>
      <c r="AJ163" s="132"/>
      <c r="AK163" s="132"/>
      <c r="AL163" s="132"/>
      <c r="AM163" s="132"/>
      <c r="AN163" s="132"/>
      <c r="AO163" s="132"/>
      <c r="AP163" s="132"/>
      <c r="AQ163" s="132"/>
      <c r="AR163" s="132"/>
      <c r="AS163" s="132"/>
      <c r="AT163" s="132"/>
      <c r="AU163" s="132"/>
      <c r="AV163" s="132"/>
      <c r="AW163" s="132"/>
      <c r="AX163" s="132"/>
      <c r="AY163" s="132"/>
      <c r="AZ163" s="132"/>
      <c r="BA163" s="132"/>
      <c r="BB163" s="132"/>
      <c r="BC163" s="132"/>
      <c r="BD163" s="132"/>
      <c r="BE163" s="132"/>
      <c r="BF163" s="132"/>
      <c r="BG163" s="132"/>
      <c r="BH163" s="132"/>
    </row>
    <row r="164" spans="1:60" outlineLevel="1" x14ac:dyDescent="0.2">
      <c r="A164" s="124"/>
      <c r="B164" s="124"/>
      <c r="C164" s="133" t="s">
        <v>496</v>
      </c>
      <c r="D164" s="160"/>
      <c r="E164" s="134">
        <v>12.4</v>
      </c>
      <c r="F164" s="129"/>
      <c r="G164" s="129"/>
      <c r="H164" s="129"/>
      <c r="I164" s="129"/>
      <c r="J164" s="129"/>
      <c r="K164" s="129"/>
      <c r="L164" s="129"/>
      <c r="M164" s="129"/>
      <c r="N164" s="130"/>
      <c r="O164" s="130"/>
      <c r="P164" s="130"/>
      <c r="Q164" s="130"/>
      <c r="R164" s="130"/>
      <c r="S164" s="130"/>
      <c r="T164" s="131"/>
      <c r="U164" s="130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 t="s">
        <v>112</v>
      </c>
      <c r="AF164" s="132">
        <v>0</v>
      </c>
      <c r="AG164" s="132"/>
      <c r="AH164" s="132"/>
      <c r="AI164" s="132"/>
      <c r="AJ164" s="132"/>
      <c r="AK164" s="132"/>
      <c r="AL164" s="132"/>
      <c r="AM164" s="132"/>
      <c r="AN164" s="132"/>
      <c r="AO164" s="132"/>
      <c r="AP164" s="132"/>
      <c r="AQ164" s="132"/>
      <c r="AR164" s="132"/>
      <c r="AS164" s="132"/>
      <c r="AT164" s="132"/>
      <c r="AU164" s="132"/>
      <c r="AV164" s="132"/>
      <c r="AW164" s="132"/>
      <c r="AX164" s="132"/>
      <c r="AY164" s="132"/>
      <c r="AZ164" s="132"/>
      <c r="BA164" s="132"/>
      <c r="BB164" s="132"/>
      <c r="BC164" s="132"/>
      <c r="BD164" s="132"/>
      <c r="BE164" s="132"/>
      <c r="BF164" s="132"/>
      <c r="BG164" s="132"/>
      <c r="BH164" s="132"/>
    </row>
    <row r="165" spans="1:60" outlineLevel="1" x14ac:dyDescent="0.2">
      <c r="A165" s="124"/>
      <c r="B165" s="124"/>
      <c r="C165" s="133" t="s">
        <v>315</v>
      </c>
      <c r="D165" s="160"/>
      <c r="E165" s="134">
        <v>5.2</v>
      </c>
      <c r="F165" s="129"/>
      <c r="G165" s="129"/>
      <c r="H165" s="129"/>
      <c r="I165" s="129"/>
      <c r="J165" s="129"/>
      <c r="K165" s="129"/>
      <c r="L165" s="129"/>
      <c r="M165" s="129"/>
      <c r="N165" s="130"/>
      <c r="O165" s="130"/>
      <c r="P165" s="130"/>
      <c r="Q165" s="130"/>
      <c r="R165" s="130"/>
      <c r="S165" s="130"/>
      <c r="T165" s="131"/>
      <c r="U165" s="130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 t="s">
        <v>112</v>
      </c>
      <c r="AF165" s="132">
        <v>0</v>
      </c>
      <c r="AG165" s="132"/>
      <c r="AH165" s="132"/>
      <c r="AI165" s="132"/>
      <c r="AJ165" s="132"/>
      <c r="AK165" s="132"/>
      <c r="AL165" s="132"/>
      <c r="AM165" s="132"/>
      <c r="AN165" s="132"/>
      <c r="AO165" s="132"/>
      <c r="AP165" s="132"/>
      <c r="AQ165" s="132"/>
      <c r="AR165" s="132"/>
      <c r="AS165" s="132"/>
      <c r="AT165" s="132"/>
      <c r="AU165" s="132"/>
      <c r="AV165" s="132"/>
      <c r="AW165" s="132"/>
      <c r="AX165" s="132"/>
      <c r="AY165" s="132"/>
      <c r="AZ165" s="132"/>
      <c r="BA165" s="132"/>
      <c r="BB165" s="132"/>
      <c r="BC165" s="132"/>
      <c r="BD165" s="132"/>
      <c r="BE165" s="132"/>
      <c r="BF165" s="132"/>
      <c r="BG165" s="132"/>
      <c r="BH165" s="132"/>
    </row>
    <row r="166" spans="1:60" outlineLevel="1" x14ac:dyDescent="0.2">
      <c r="A166" s="124">
        <v>61</v>
      </c>
      <c r="B166" s="124" t="s">
        <v>316</v>
      </c>
      <c r="C166" s="125" t="s">
        <v>317</v>
      </c>
      <c r="D166" s="130" t="s">
        <v>44</v>
      </c>
      <c r="E166" s="127">
        <v>44.1</v>
      </c>
      <c r="F166" s="128"/>
      <c r="G166" s="129">
        <f>ROUND(E166*F166,2)</f>
        <v>0</v>
      </c>
      <c r="H166" s="129"/>
      <c r="I166" s="129">
        <f>ROUND(E166*H166,2)</f>
        <v>0</v>
      </c>
      <c r="J166" s="129"/>
      <c r="K166" s="129">
        <f>ROUND(E166*J166,2)</f>
        <v>0</v>
      </c>
      <c r="L166" s="129">
        <v>21</v>
      </c>
      <c r="M166" s="129">
        <f>G166*(1+L166/100)</f>
        <v>0</v>
      </c>
      <c r="N166" s="130">
        <v>3.2000000000000003E-4</v>
      </c>
      <c r="O166" s="130">
        <f>ROUND(E166*N166,5)</f>
        <v>1.4109999999999999E-2</v>
      </c>
      <c r="P166" s="130">
        <v>0</v>
      </c>
      <c r="Q166" s="130">
        <f>ROUND(E166*P166,5)</f>
        <v>0</v>
      </c>
      <c r="R166" s="130"/>
      <c r="S166" s="130"/>
      <c r="T166" s="131">
        <v>0.23599999999999999</v>
      </c>
      <c r="U166" s="130">
        <f>ROUND(E166*T166,2)</f>
        <v>10.41</v>
      </c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 t="s">
        <v>81</v>
      </c>
      <c r="AF166" s="132"/>
      <c r="AG166" s="132"/>
      <c r="AH166" s="132"/>
      <c r="AI166" s="132"/>
      <c r="AJ166" s="132"/>
      <c r="AK166" s="132"/>
      <c r="AL166" s="132"/>
      <c r="AM166" s="132"/>
      <c r="AN166" s="132"/>
      <c r="AO166" s="132"/>
      <c r="AP166" s="132"/>
      <c r="AQ166" s="132"/>
      <c r="AR166" s="132"/>
      <c r="AS166" s="132"/>
      <c r="AT166" s="132"/>
      <c r="AU166" s="132"/>
      <c r="AV166" s="132"/>
      <c r="AW166" s="132"/>
      <c r="AX166" s="132"/>
      <c r="AY166" s="132"/>
      <c r="AZ166" s="132"/>
      <c r="BA166" s="132"/>
      <c r="BB166" s="132"/>
      <c r="BC166" s="132"/>
      <c r="BD166" s="132"/>
      <c r="BE166" s="132"/>
      <c r="BF166" s="132"/>
      <c r="BG166" s="132"/>
      <c r="BH166" s="132"/>
    </row>
    <row r="167" spans="1:60" outlineLevel="1" x14ac:dyDescent="0.2">
      <c r="A167" s="124"/>
      <c r="B167" s="124"/>
      <c r="C167" s="161" t="s">
        <v>318</v>
      </c>
      <c r="D167" s="162"/>
      <c r="E167" s="163"/>
      <c r="F167" s="164"/>
      <c r="G167" s="165"/>
      <c r="H167" s="129"/>
      <c r="I167" s="129"/>
      <c r="J167" s="129"/>
      <c r="K167" s="129"/>
      <c r="L167" s="129"/>
      <c r="M167" s="129"/>
      <c r="N167" s="130"/>
      <c r="O167" s="130"/>
      <c r="P167" s="130"/>
      <c r="Q167" s="130"/>
      <c r="R167" s="130"/>
      <c r="S167" s="130"/>
      <c r="T167" s="131"/>
      <c r="U167" s="130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 t="s">
        <v>300</v>
      </c>
      <c r="AF167" s="132"/>
      <c r="AG167" s="132"/>
      <c r="AH167" s="132"/>
      <c r="AI167" s="132"/>
      <c r="AJ167" s="132"/>
      <c r="AK167" s="132"/>
      <c r="AL167" s="132"/>
      <c r="AM167" s="132"/>
      <c r="AN167" s="132"/>
      <c r="AO167" s="132"/>
      <c r="AP167" s="132"/>
      <c r="AQ167" s="132"/>
      <c r="AR167" s="132"/>
      <c r="AS167" s="132"/>
      <c r="AT167" s="132"/>
      <c r="AU167" s="132"/>
      <c r="AV167" s="132"/>
      <c r="AW167" s="132"/>
      <c r="AX167" s="132"/>
      <c r="AY167" s="132"/>
      <c r="AZ167" s="132"/>
      <c r="BA167" s="166" t="str">
        <f>C167</f>
        <v>včetně dodání lepidla a včetně vyplnění spáry s dlažbou silikonem</v>
      </c>
      <c r="BB167" s="132"/>
      <c r="BC167" s="132"/>
      <c r="BD167" s="132"/>
      <c r="BE167" s="132"/>
      <c r="BF167" s="132"/>
      <c r="BG167" s="132"/>
      <c r="BH167" s="132"/>
    </row>
    <row r="168" spans="1:60" outlineLevel="1" x14ac:dyDescent="0.2">
      <c r="A168" s="124"/>
      <c r="B168" s="124"/>
      <c r="C168" s="133" t="s">
        <v>454</v>
      </c>
      <c r="D168" s="160"/>
      <c r="E168" s="134">
        <v>2.4</v>
      </c>
      <c r="F168" s="129"/>
      <c r="G168" s="129"/>
      <c r="H168" s="129"/>
      <c r="I168" s="129"/>
      <c r="J168" s="129"/>
      <c r="K168" s="129"/>
      <c r="L168" s="129"/>
      <c r="M168" s="129"/>
      <c r="N168" s="130"/>
      <c r="O168" s="130"/>
      <c r="P168" s="130"/>
      <c r="Q168" s="130"/>
      <c r="R168" s="130"/>
      <c r="S168" s="130"/>
      <c r="T168" s="131"/>
      <c r="U168" s="130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 t="s">
        <v>112</v>
      </c>
      <c r="AF168" s="132">
        <v>0</v>
      </c>
      <c r="AG168" s="132"/>
      <c r="AH168" s="132"/>
      <c r="AI168" s="132"/>
      <c r="AJ168" s="132"/>
      <c r="AK168" s="132"/>
      <c r="AL168" s="132"/>
      <c r="AM168" s="132"/>
      <c r="AN168" s="132"/>
      <c r="AO168" s="132"/>
      <c r="AP168" s="132"/>
      <c r="AQ168" s="132"/>
      <c r="AR168" s="132"/>
      <c r="AS168" s="132"/>
      <c r="AT168" s="132"/>
      <c r="AU168" s="132"/>
      <c r="AV168" s="132"/>
      <c r="AW168" s="132"/>
      <c r="AX168" s="132"/>
      <c r="AY168" s="132"/>
      <c r="AZ168" s="132"/>
      <c r="BA168" s="132"/>
      <c r="BB168" s="132"/>
      <c r="BC168" s="132"/>
      <c r="BD168" s="132"/>
      <c r="BE168" s="132"/>
      <c r="BF168" s="132"/>
      <c r="BG168" s="132"/>
      <c r="BH168" s="132"/>
    </row>
    <row r="169" spans="1:60" outlineLevel="1" x14ac:dyDescent="0.2">
      <c r="A169" s="124"/>
      <c r="B169" s="124"/>
      <c r="C169" s="133" t="s">
        <v>455</v>
      </c>
      <c r="D169" s="160"/>
      <c r="E169" s="134">
        <v>3.35</v>
      </c>
      <c r="F169" s="129"/>
      <c r="G169" s="129"/>
      <c r="H169" s="129"/>
      <c r="I169" s="129"/>
      <c r="J169" s="129"/>
      <c r="K169" s="129"/>
      <c r="L169" s="129"/>
      <c r="M169" s="129"/>
      <c r="N169" s="130"/>
      <c r="O169" s="130"/>
      <c r="P169" s="130"/>
      <c r="Q169" s="130"/>
      <c r="R169" s="130"/>
      <c r="S169" s="130"/>
      <c r="T169" s="131"/>
      <c r="U169" s="130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 t="s">
        <v>112</v>
      </c>
      <c r="AF169" s="132">
        <v>0</v>
      </c>
      <c r="AG169" s="132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</row>
    <row r="170" spans="1:60" outlineLevel="1" x14ac:dyDescent="0.2">
      <c r="A170" s="124"/>
      <c r="B170" s="124"/>
      <c r="C170" s="133" t="s">
        <v>456</v>
      </c>
      <c r="D170" s="160"/>
      <c r="E170" s="134">
        <v>4.8</v>
      </c>
      <c r="F170" s="129"/>
      <c r="G170" s="129"/>
      <c r="H170" s="129"/>
      <c r="I170" s="129"/>
      <c r="J170" s="129"/>
      <c r="K170" s="129"/>
      <c r="L170" s="129"/>
      <c r="M170" s="129"/>
      <c r="N170" s="130"/>
      <c r="O170" s="130"/>
      <c r="P170" s="130"/>
      <c r="Q170" s="130"/>
      <c r="R170" s="130"/>
      <c r="S170" s="130"/>
      <c r="T170" s="131"/>
      <c r="U170" s="130"/>
      <c r="V170" s="132"/>
      <c r="W170" s="132"/>
      <c r="X170" s="132"/>
      <c r="Y170" s="132"/>
      <c r="Z170" s="132"/>
      <c r="AA170" s="132"/>
      <c r="AB170" s="132"/>
      <c r="AC170" s="132"/>
      <c r="AD170" s="132"/>
      <c r="AE170" s="132" t="s">
        <v>112</v>
      </c>
      <c r="AF170" s="132">
        <v>0</v>
      </c>
      <c r="AG170" s="132"/>
      <c r="AH170" s="132"/>
      <c r="AI170" s="132"/>
      <c r="AJ170" s="132"/>
      <c r="AK170" s="132"/>
      <c r="AL170" s="132"/>
      <c r="AM170" s="132"/>
      <c r="AN170" s="132"/>
      <c r="AO170" s="132"/>
      <c r="AP170" s="132"/>
      <c r="AQ170" s="132"/>
      <c r="AR170" s="132"/>
      <c r="AS170" s="132"/>
      <c r="AT170" s="132"/>
      <c r="AU170" s="132"/>
      <c r="AV170" s="132"/>
      <c r="AW170" s="132"/>
      <c r="AX170" s="132"/>
      <c r="AY170" s="132"/>
      <c r="AZ170" s="132"/>
      <c r="BA170" s="132"/>
      <c r="BB170" s="132"/>
      <c r="BC170" s="132"/>
      <c r="BD170" s="132"/>
      <c r="BE170" s="132"/>
      <c r="BF170" s="132"/>
      <c r="BG170" s="132"/>
      <c r="BH170" s="132"/>
    </row>
    <row r="171" spans="1:60" outlineLevel="1" x14ac:dyDescent="0.2">
      <c r="A171" s="124"/>
      <c r="B171" s="124"/>
      <c r="C171" s="133" t="s">
        <v>457</v>
      </c>
      <c r="D171" s="160"/>
      <c r="E171" s="134">
        <v>4.0999999999999996</v>
      </c>
      <c r="F171" s="129"/>
      <c r="G171" s="129"/>
      <c r="H171" s="129"/>
      <c r="I171" s="129"/>
      <c r="J171" s="129"/>
      <c r="K171" s="129"/>
      <c r="L171" s="129"/>
      <c r="M171" s="129"/>
      <c r="N171" s="130"/>
      <c r="O171" s="130"/>
      <c r="P171" s="130"/>
      <c r="Q171" s="130"/>
      <c r="R171" s="130"/>
      <c r="S171" s="130"/>
      <c r="T171" s="131"/>
      <c r="U171" s="130"/>
      <c r="V171" s="132"/>
      <c r="W171" s="132"/>
      <c r="X171" s="132"/>
      <c r="Y171" s="132"/>
      <c r="Z171" s="132"/>
      <c r="AA171" s="132"/>
      <c r="AB171" s="132"/>
      <c r="AC171" s="132"/>
      <c r="AD171" s="132"/>
      <c r="AE171" s="132" t="s">
        <v>112</v>
      </c>
      <c r="AF171" s="132">
        <v>0</v>
      </c>
      <c r="AG171" s="132"/>
      <c r="AH171" s="132"/>
      <c r="AI171" s="132"/>
      <c r="AJ171" s="132"/>
      <c r="AK171" s="132"/>
      <c r="AL171" s="132"/>
      <c r="AM171" s="132"/>
      <c r="AN171" s="132"/>
      <c r="AO171" s="132"/>
      <c r="AP171" s="132"/>
      <c r="AQ171" s="132"/>
      <c r="AR171" s="132"/>
      <c r="AS171" s="132"/>
      <c r="AT171" s="132"/>
      <c r="AU171" s="132"/>
      <c r="AV171" s="132"/>
      <c r="AW171" s="132"/>
      <c r="AX171" s="132"/>
      <c r="AY171" s="132"/>
      <c r="AZ171" s="132"/>
      <c r="BA171" s="132"/>
      <c r="BB171" s="132"/>
      <c r="BC171" s="132"/>
      <c r="BD171" s="132"/>
      <c r="BE171" s="132"/>
      <c r="BF171" s="132"/>
      <c r="BG171" s="132"/>
      <c r="BH171" s="132"/>
    </row>
    <row r="172" spans="1:60" outlineLevel="1" x14ac:dyDescent="0.2">
      <c r="A172" s="124"/>
      <c r="B172" s="124"/>
      <c r="C172" s="133" t="s">
        <v>319</v>
      </c>
      <c r="D172" s="160"/>
      <c r="E172" s="134">
        <v>14.8</v>
      </c>
      <c r="F172" s="129"/>
      <c r="G172" s="129"/>
      <c r="H172" s="129"/>
      <c r="I172" s="129"/>
      <c r="J172" s="129"/>
      <c r="K172" s="129"/>
      <c r="L172" s="129"/>
      <c r="M172" s="129"/>
      <c r="N172" s="130"/>
      <c r="O172" s="130"/>
      <c r="P172" s="130"/>
      <c r="Q172" s="130"/>
      <c r="R172" s="130"/>
      <c r="S172" s="130"/>
      <c r="T172" s="131"/>
      <c r="U172" s="130"/>
      <c r="V172" s="132"/>
      <c r="W172" s="132"/>
      <c r="X172" s="132"/>
      <c r="Y172" s="132"/>
      <c r="Z172" s="132"/>
      <c r="AA172" s="132"/>
      <c r="AB172" s="132"/>
      <c r="AC172" s="132"/>
      <c r="AD172" s="132"/>
      <c r="AE172" s="132" t="s">
        <v>112</v>
      </c>
      <c r="AF172" s="132">
        <v>0</v>
      </c>
      <c r="AG172" s="132"/>
      <c r="AH172" s="132"/>
      <c r="AI172" s="132"/>
      <c r="AJ172" s="132"/>
      <c r="AK172" s="132"/>
      <c r="AL172" s="132"/>
      <c r="AM172" s="132"/>
      <c r="AN172" s="132"/>
      <c r="AO172" s="132"/>
      <c r="AP172" s="132"/>
      <c r="AQ172" s="132"/>
      <c r="AR172" s="132"/>
      <c r="AS172" s="132"/>
      <c r="AT172" s="132"/>
      <c r="AU172" s="132"/>
      <c r="AV172" s="132"/>
      <c r="AW172" s="132"/>
      <c r="AX172" s="132"/>
      <c r="AY172" s="132"/>
      <c r="AZ172" s="132"/>
      <c r="BA172" s="132"/>
      <c r="BB172" s="132"/>
      <c r="BC172" s="132"/>
      <c r="BD172" s="132"/>
      <c r="BE172" s="132"/>
      <c r="BF172" s="132"/>
      <c r="BG172" s="132"/>
      <c r="BH172" s="132"/>
    </row>
    <row r="173" spans="1:60" outlineLevel="1" x14ac:dyDescent="0.2">
      <c r="A173" s="124"/>
      <c r="B173" s="124"/>
      <c r="C173" s="133" t="s">
        <v>497</v>
      </c>
      <c r="D173" s="160"/>
      <c r="E173" s="134">
        <v>10.1</v>
      </c>
      <c r="F173" s="129"/>
      <c r="G173" s="129"/>
      <c r="H173" s="129"/>
      <c r="I173" s="129"/>
      <c r="J173" s="129"/>
      <c r="K173" s="129"/>
      <c r="L173" s="129"/>
      <c r="M173" s="129"/>
      <c r="N173" s="130"/>
      <c r="O173" s="130"/>
      <c r="P173" s="130"/>
      <c r="Q173" s="130"/>
      <c r="R173" s="130"/>
      <c r="S173" s="130"/>
      <c r="T173" s="131"/>
      <c r="U173" s="130"/>
      <c r="V173" s="132"/>
      <c r="W173" s="132"/>
      <c r="X173" s="132"/>
      <c r="Y173" s="132"/>
      <c r="Z173" s="132"/>
      <c r="AA173" s="132"/>
      <c r="AB173" s="132"/>
      <c r="AC173" s="132"/>
      <c r="AD173" s="132"/>
      <c r="AE173" s="132" t="s">
        <v>112</v>
      </c>
      <c r="AF173" s="132">
        <v>0</v>
      </c>
      <c r="AG173" s="132"/>
      <c r="AH173" s="132"/>
      <c r="AI173" s="132"/>
      <c r="AJ173" s="132"/>
      <c r="AK173" s="132"/>
      <c r="AL173" s="132"/>
      <c r="AM173" s="132"/>
      <c r="AN173" s="132"/>
      <c r="AO173" s="132"/>
      <c r="AP173" s="132"/>
      <c r="AQ173" s="132"/>
      <c r="AR173" s="132"/>
      <c r="AS173" s="132"/>
      <c r="AT173" s="132"/>
      <c r="AU173" s="132"/>
      <c r="AV173" s="132"/>
      <c r="AW173" s="132"/>
      <c r="AX173" s="132"/>
      <c r="AY173" s="132"/>
      <c r="AZ173" s="132"/>
      <c r="BA173" s="132"/>
      <c r="BB173" s="132"/>
      <c r="BC173" s="132"/>
      <c r="BD173" s="132"/>
      <c r="BE173" s="132"/>
      <c r="BF173" s="132"/>
      <c r="BG173" s="132"/>
      <c r="BH173" s="132"/>
    </row>
    <row r="174" spans="1:60" outlineLevel="1" x14ac:dyDescent="0.2">
      <c r="A174" s="124"/>
      <c r="B174" s="124"/>
      <c r="C174" s="133" t="s">
        <v>458</v>
      </c>
      <c r="D174" s="160"/>
      <c r="E174" s="134">
        <v>4.55</v>
      </c>
      <c r="F174" s="129"/>
      <c r="G174" s="129"/>
      <c r="H174" s="129"/>
      <c r="I174" s="129"/>
      <c r="J174" s="129"/>
      <c r="K174" s="129"/>
      <c r="L174" s="129"/>
      <c r="M174" s="129"/>
      <c r="N174" s="130"/>
      <c r="O174" s="130"/>
      <c r="P174" s="130"/>
      <c r="Q174" s="130"/>
      <c r="R174" s="130"/>
      <c r="S174" s="130"/>
      <c r="T174" s="131"/>
      <c r="U174" s="130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 t="s">
        <v>112</v>
      </c>
      <c r="AF174" s="132">
        <v>0</v>
      </c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2"/>
      <c r="AX174" s="132"/>
      <c r="AY174" s="132"/>
      <c r="AZ174" s="132"/>
      <c r="BA174" s="132"/>
      <c r="BB174" s="132"/>
      <c r="BC174" s="132"/>
      <c r="BD174" s="132"/>
      <c r="BE174" s="132"/>
      <c r="BF174" s="132"/>
      <c r="BG174" s="132"/>
      <c r="BH174" s="132"/>
    </row>
    <row r="175" spans="1:60" ht="22.5" outlineLevel="1" x14ac:dyDescent="0.2">
      <c r="A175" s="124">
        <v>62</v>
      </c>
      <c r="B175" s="124" t="s">
        <v>184</v>
      </c>
      <c r="C175" s="125" t="s">
        <v>185</v>
      </c>
      <c r="D175" s="130" t="s">
        <v>58</v>
      </c>
      <c r="E175" s="127">
        <v>48.400000000000006</v>
      </c>
      <c r="F175" s="128"/>
      <c r="G175" s="129">
        <f>ROUND(E175*F175,2)</f>
        <v>0</v>
      </c>
      <c r="H175" s="129"/>
      <c r="I175" s="129">
        <f>ROUND(E175*H175,2)</f>
        <v>0</v>
      </c>
      <c r="J175" s="129"/>
      <c r="K175" s="129">
        <f>ROUND(E175*J175,2)</f>
        <v>0</v>
      </c>
      <c r="L175" s="129">
        <v>21</v>
      </c>
      <c r="M175" s="129">
        <f>G175*(1+L175/100)</f>
        <v>0</v>
      </c>
      <c r="N175" s="130">
        <v>5.0400000000000002E-3</v>
      </c>
      <c r="O175" s="130">
        <f>ROUND(E175*N175,5)</f>
        <v>0.24393999999999999</v>
      </c>
      <c r="P175" s="130">
        <v>0</v>
      </c>
      <c r="Q175" s="130">
        <f>ROUND(E175*P175,5)</f>
        <v>0</v>
      </c>
      <c r="R175" s="130"/>
      <c r="S175" s="130"/>
      <c r="T175" s="131">
        <v>0.97799999999999998</v>
      </c>
      <c r="U175" s="130">
        <f>ROUND(E175*T175,2)</f>
        <v>47.34</v>
      </c>
      <c r="V175" s="132"/>
      <c r="W175" s="132"/>
      <c r="X175" s="132"/>
      <c r="Y175" s="132"/>
      <c r="Z175" s="132"/>
      <c r="AA175" s="132"/>
      <c r="AB175" s="132"/>
      <c r="AC175" s="132"/>
      <c r="AD175" s="132"/>
      <c r="AE175" s="132" t="s">
        <v>81</v>
      </c>
      <c r="AF175" s="132"/>
      <c r="AG175" s="132"/>
      <c r="AH175" s="132"/>
      <c r="AI175" s="132"/>
      <c r="AJ175" s="132"/>
      <c r="AK175" s="132"/>
      <c r="AL175" s="132"/>
      <c r="AM175" s="132"/>
      <c r="AN175" s="132"/>
      <c r="AO175" s="132"/>
      <c r="AP175" s="132"/>
      <c r="AQ175" s="132"/>
      <c r="AR175" s="132"/>
      <c r="AS175" s="132"/>
      <c r="AT175" s="132"/>
      <c r="AU175" s="132"/>
      <c r="AV175" s="132"/>
      <c r="AW175" s="132"/>
      <c r="AX175" s="132"/>
      <c r="AY175" s="132"/>
      <c r="AZ175" s="132"/>
      <c r="BA175" s="132"/>
      <c r="BB175" s="132"/>
      <c r="BC175" s="132"/>
      <c r="BD175" s="132"/>
      <c r="BE175" s="132"/>
      <c r="BF175" s="132"/>
      <c r="BG175" s="132"/>
      <c r="BH175" s="132"/>
    </row>
    <row r="176" spans="1:60" outlineLevel="1" x14ac:dyDescent="0.2">
      <c r="A176" s="124"/>
      <c r="B176" s="124"/>
      <c r="C176" s="133" t="s">
        <v>320</v>
      </c>
      <c r="D176" s="160"/>
      <c r="E176" s="134">
        <v>8.8000000000000007</v>
      </c>
      <c r="F176" s="129"/>
      <c r="G176" s="129"/>
      <c r="H176" s="129"/>
      <c r="I176" s="129"/>
      <c r="J176" s="129"/>
      <c r="K176" s="129"/>
      <c r="L176" s="129"/>
      <c r="M176" s="129"/>
      <c r="N176" s="130"/>
      <c r="O176" s="130"/>
      <c r="P176" s="130"/>
      <c r="Q176" s="130"/>
      <c r="R176" s="130"/>
      <c r="S176" s="130"/>
      <c r="T176" s="131"/>
      <c r="U176" s="130"/>
      <c r="V176" s="132"/>
      <c r="W176" s="132"/>
      <c r="X176" s="132"/>
      <c r="Y176" s="132"/>
      <c r="Z176" s="132"/>
      <c r="AA176" s="132"/>
      <c r="AB176" s="132"/>
      <c r="AC176" s="132"/>
      <c r="AD176" s="132"/>
      <c r="AE176" s="132" t="s">
        <v>112</v>
      </c>
      <c r="AF176" s="132">
        <v>0</v>
      </c>
      <c r="AG176" s="132"/>
      <c r="AH176" s="132"/>
      <c r="AI176" s="132"/>
      <c r="AJ176" s="132"/>
      <c r="AK176" s="132"/>
      <c r="AL176" s="132"/>
      <c r="AM176" s="132"/>
      <c r="AN176" s="132"/>
      <c r="AO176" s="132"/>
      <c r="AP176" s="132"/>
      <c r="AQ176" s="132"/>
      <c r="AR176" s="132"/>
      <c r="AS176" s="132"/>
      <c r="AT176" s="132"/>
      <c r="AU176" s="132"/>
      <c r="AV176" s="132"/>
      <c r="AW176" s="132"/>
      <c r="AX176" s="132"/>
      <c r="AY176" s="132"/>
      <c r="AZ176" s="132"/>
      <c r="BA176" s="132"/>
      <c r="BB176" s="132"/>
      <c r="BC176" s="132"/>
      <c r="BD176" s="132"/>
      <c r="BE176" s="132"/>
      <c r="BF176" s="132"/>
      <c r="BG176" s="132"/>
      <c r="BH176" s="132"/>
    </row>
    <row r="177" spans="1:60" outlineLevel="1" x14ac:dyDescent="0.2">
      <c r="A177" s="124"/>
      <c r="B177" s="124"/>
      <c r="C177" s="133" t="s">
        <v>312</v>
      </c>
      <c r="D177" s="160"/>
      <c r="E177" s="134">
        <v>4.5999999999999996</v>
      </c>
      <c r="F177" s="129"/>
      <c r="G177" s="129"/>
      <c r="H177" s="129"/>
      <c r="I177" s="129"/>
      <c r="J177" s="129"/>
      <c r="K177" s="129"/>
      <c r="L177" s="129"/>
      <c r="M177" s="129"/>
      <c r="N177" s="130"/>
      <c r="O177" s="130"/>
      <c r="P177" s="130"/>
      <c r="Q177" s="130"/>
      <c r="R177" s="130"/>
      <c r="S177" s="130"/>
      <c r="T177" s="131"/>
      <c r="U177" s="130"/>
      <c r="V177" s="132"/>
      <c r="W177" s="132"/>
      <c r="X177" s="132"/>
      <c r="Y177" s="132"/>
      <c r="Z177" s="132"/>
      <c r="AA177" s="132"/>
      <c r="AB177" s="132"/>
      <c r="AC177" s="132"/>
      <c r="AD177" s="132"/>
      <c r="AE177" s="132" t="s">
        <v>112</v>
      </c>
      <c r="AF177" s="132">
        <v>0</v>
      </c>
      <c r="AG177" s="132"/>
      <c r="AH177" s="132"/>
      <c r="AI177" s="132"/>
      <c r="AJ177" s="132"/>
      <c r="AK177" s="132"/>
      <c r="AL177" s="132"/>
      <c r="AM177" s="132"/>
      <c r="AN177" s="132"/>
      <c r="AO177" s="132"/>
      <c r="AP177" s="132"/>
      <c r="AQ177" s="132"/>
      <c r="AR177" s="132"/>
      <c r="AS177" s="132"/>
      <c r="AT177" s="132"/>
      <c r="AU177" s="132"/>
      <c r="AV177" s="132"/>
      <c r="AW177" s="132"/>
      <c r="AX177" s="132"/>
      <c r="AY177" s="132"/>
      <c r="AZ177" s="132"/>
      <c r="BA177" s="132"/>
      <c r="BB177" s="132"/>
      <c r="BC177" s="132"/>
      <c r="BD177" s="132"/>
      <c r="BE177" s="132"/>
      <c r="BF177" s="132"/>
      <c r="BG177" s="132"/>
      <c r="BH177" s="132"/>
    </row>
    <row r="178" spans="1:60" outlineLevel="1" x14ac:dyDescent="0.2">
      <c r="A178" s="124"/>
      <c r="B178" s="124"/>
      <c r="C178" s="133" t="s">
        <v>313</v>
      </c>
      <c r="D178" s="160"/>
      <c r="E178" s="134">
        <v>0.9</v>
      </c>
      <c r="F178" s="129"/>
      <c r="G178" s="129"/>
      <c r="H178" s="129"/>
      <c r="I178" s="129"/>
      <c r="J178" s="129"/>
      <c r="K178" s="129"/>
      <c r="L178" s="129"/>
      <c r="M178" s="129"/>
      <c r="N178" s="130"/>
      <c r="O178" s="130"/>
      <c r="P178" s="130"/>
      <c r="Q178" s="130"/>
      <c r="R178" s="130"/>
      <c r="S178" s="130"/>
      <c r="T178" s="131"/>
      <c r="U178" s="130"/>
      <c r="V178" s="132"/>
      <c r="W178" s="132"/>
      <c r="X178" s="132"/>
      <c r="Y178" s="132"/>
      <c r="Z178" s="132"/>
      <c r="AA178" s="132"/>
      <c r="AB178" s="132"/>
      <c r="AC178" s="132"/>
      <c r="AD178" s="132"/>
      <c r="AE178" s="132" t="s">
        <v>112</v>
      </c>
      <c r="AF178" s="132">
        <v>0</v>
      </c>
      <c r="AG178" s="132"/>
      <c r="AH178" s="132"/>
      <c r="AI178" s="132"/>
      <c r="AJ178" s="132"/>
      <c r="AK178" s="132"/>
      <c r="AL178" s="132"/>
      <c r="AM178" s="132"/>
      <c r="AN178" s="132"/>
      <c r="AO178" s="132"/>
      <c r="AP178" s="132"/>
      <c r="AQ178" s="132"/>
      <c r="AR178" s="132"/>
      <c r="AS178" s="132"/>
      <c r="AT178" s="132"/>
      <c r="AU178" s="132"/>
      <c r="AV178" s="132"/>
      <c r="AW178" s="132"/>
      <c r="AX178" s="132"/>
      <c r="AY178" s="132"/>
      <c r="AZ178" s="132"/>
      <c r="BA178" s="132"/>
      <c r="BB178" s="132"/>
      <c r="BC178" s="132"/>
      <c r="BD178" s="132"/>
      <c r="BE178" s="132"/>
      <c r="BF178" s="132"/>
      <c r="BG178" s="132"/>
      <c r="BH178" s="132"/>
    </row>
    <row r="179" spans="1:60" outlineLevel="1" x14ac:dyDescent="0.2">
      <c r="A179" s="124"/>
      <c r="B179" s="124"/>
      <c r="C179" s="133" t="s">
        <v>314</v>
      </c>
      <c r="D179" s="160"/>
      <c r="E179" s="134">
        <v>13.8</v>
      </c>
      <c r="F179" s="129"/>
      <c r="G179" s="129"/>
      <c r="H179" s="129"/>
      <c r="I179" s="129"/>
      <c r="J179" s="129"/>
      <c r="K179" s="129"/>
      <c r="L179" s="129"/>
      <c r="M179" s="129"/>
      <c r="N179" s="130"/>
      <c r="O179" s="130"/>
      <c r="P179" s="130"/>
      <c r="Q179" s="130"/>
      <c r="R179" s="130"/>
      <c r="S179" s="130"/>
      <c r="T179" s="131"/>
      <c r="U179" s="130"/>
      <c r="V179" s="132"/>
      <c r="W179" s="132"/>
      <c r="X179" s="132"/>
      <c r="Y179" s="132"/>
      <c r="Z179" s="132"/>
      <c r="AA179" s="132"/>
      <c r="AB179" s="132"/>
      <c r="AC179" s="132"/>
      <c r="AD179" s="132"/>
      <c r="AE179" s="132" t="s">
        <v>112</v>
      </c>
      <c r="AF179" s="132">
        <v>0</v>
      </c>
      <c r="AG179" s="132"/>
      <c r="AH179" s="132"/>
      <c r="AI179" s="132"/>
      <c r="AJ179" s="132"/>
      <c r="AK179" s="132"/>
      <c r="AL179" s="132"/>
      <c r="AM179" s="132"/>
      <c r="AN179" s="132"/>
      <c r="AO179" s="132"/>
      <c r="AP179" s="132"/>
      <c r="AQ179" s="132"/>
      <c r="AR179" s="132"/>
      <c r="AS179" s="132"/>
      <c r="AT179" s="132"/>
      <c r="AU179" s="132"/>
      <c r="AV179" s="132"/>
      <c r="AW179" s="132"/>
      <c r="AX179" s="132"/>
      <c r="AY179" s="132"/>
      <c r="AZ179" s="132"/>
      <c r="BA179" s="132"/>
      <c r="BB179" s="132"/>
      <c r="BC179" s="132"/>
      <c r="BD179" s="132"/>
      <c r="BE179" s="132"/>
      <c r="BF179" s="132"/>
      <c r="BG179" s="132"/>
      <c r="BH179" s="132"/>
    </row>
    <row r="180" spans="1:60" outlineLevel="1" x14ac:dyDescent="0.2">
      <c r="A180" s="124"/>
      <c r="B180" s="124"/>
      <c r="C180" s="133" t="s">
        <v>498</v>
      </c>
      <c r="D180" s="160"/>
      <c r="E180" s="134">
        <v>15.1</v>
      </c>
      <c r="F180" s="129"/>
      <c r="G180" s="129"/>
      <c r="H180" s="129"/>
      <c r="I180" s="129"/>
      <c r="J180" s="129"/>
      <c r="K180" s="129"/>
      <c r="L180" s="129"/>
      <c r="M180" s="129"/>
      <c r="N180" s="130"/>
      <c r="O180" s="130"/>
      <c r="P180" s="130"/>
      <c r="Q180" s="130"/>
      <c r="R180" s="130"/>
      <c r="S180" s="130"/>
      <c r="T180" s="131"/>
      <c r="U180" s="130"/>
      <c r="V180" s="132"/>
      <c r="W180" s="132"/>
      <c r="X180" s="132"/>
      <c r="Y180" s="132"/>
      <c r="Z180" s="132"/>
      <c r="AA180" s="132"/>
      <c r="AB180" s="132"/>
      <c r="AC180" s="132"/>
      <c r="AD180" s="132"/>
      <c r="AE180" s="132" t="s">
        <v>112</v>
      </c>
      <c r="AF180" s="132">
        <v>0</v>
      </c>
      <c r="AG180" s="132"/>
      <c r="AH180" s="132"/>
      <c r="AI180" s="132"/>
      <c r="AJ180" s="132"/>
      <c r="AK180" s="132"/>
      <c r="AL180" s="132"/>
      <c r="AM180" s="132"/>
      <c r="AN180" s="132"/>
      <c r="AO180" s="132"/>
      <c r="AP180" s="132"/>
      <c r="AQ180" s="132"/>
      <c r="AR180" s="132"/>
      <c r="AS180" s="132"/>
      <c r="AT180" s="132"/>
      <c r="AU180" s="132"/>
      <c r="AV180" s="132"/>
      <c r="AW180" s="132"/>
      <c r="AX180" s="132"/>
      <c r="AY180" s="132"/>
      <c r="AZ180" s="132"/>
      <c r="BA180" s="132"/>
      <c r="BB180" s="132"/>
      <c r="BC180" s="132"/>
      <c r="BD180" s="132"/>
      <c r="BE180" s="132"/>
      <c r="BF180" s="132"/>
      <c r="BG180" s="132"/>
      <c r="BH180" s="132"/>
    </row>
    <row r="181" spans="1:60" outlineLevel="1" x14ac:dyDescent="0.2">
      <c r="A181" s="124"/>
      <c r="B181" s="124"/>
      <c r="C181" s="133" t="s">
        <v>315</v>
      </c>
      <c r="D181" s="160"/>
      <c r="E181" s="134">
        <v>5.2</v>
      </c>
      <c r="F181" s="129"/>
      <c r="G181" s="129"/>
      <c r="H181" s="129"/>
      <c r="I181" s="129"/>
      <c r="J181" s="129"/>
      <c r="K181" s="129"/>
      <c r="L181" s="129"/>
      <c r="M181" s="129"/>
      <c r="N181" s="130"/>
      <c r="O181" s="130"/>
      <c r="P181" s="130"/>
      <c r="Q181" s="130"/>
      <c r="R181" s="130"/>
      <c r="S181" s="130"/>
      <c r="T181" s="131"/>
      <c r="U181" s="130"/>
      <c r="V181" s="132"/>
      <c r="W181" s="132"/>
      <c r="X181" s="132"/>
      <c r="Y181" s="132"/>
      <c r="Z181" s="132"/>
      <c r="AA181" s="132"/>
      <c r="AB181" s="132"/>
      <c r="AC181" s="132"/>
      <c r="AD181" s="132"/>
      <c r="AE181" s="132" t="s">
        <v>112</v>
      </c>
      <c r="AF181" s="132">
        <v>0</v>
      </c>
      <c r="AG181" s="132"/>
      <c r="AH181" s="132"/>
      <c r="AI181" s="132"/>
      <c r="AJ181" s="132"/>
      <c r="AK181" s="132"/>
      <c r="AL181" s="132"/>
      <c r="AM181" s="132"/>
      <c r="AN181" s="132"/>
      <c r="AO181" s="132"/>
      <c r="AP181" s="132"/>
      <c r="AQ181" s="132"/>
      <c r="AR181" s="132"/>
      <c r="AS181" s="132"/>
      <c r="AT181" s="132"/>
      <c r="AU181" s="132"/>
      <c r="AV181" s="132"/>
      <c r="AW181" s="132"/>
      <c r="AX181" s="132"/>
      <c r="AY181" s="132"/>
      <c r="AZ181" s="132"/>
      <c r="BA181" s="132"/>
      <c r="BB181" s="132"/>
      <c r="BC181" s="132"/>
      <c r="BD181" s="132"/>
      <c r="BE181" s="132"/>
      <c r="BF181" s="132"/>
      <c r="BG181" s="132"/>
      <c r="BH181" s="132"/>
    </row>
    <row r="182" spans="1:60" outlineLevel="1" x14ac:dyDescent="0.2">
      <c r="A182" s="124">
        <v>63</v>
      </c>
      <c r="B182" s="124" t="s">
        <v>322</v>
      </c>
      <c r="C182" s="125" t="s">
        <v>186</v>
      </c>
      <c r="D182" s="130" t="s">
        <v>58</v>
      </c>
      <c r="E182" s="127">
        <v>42.435999999999993</v>
      </c>
      <c r="F182" s="128">
        <v>350</v>
      </c>
      <c r="G182" s="129">
        <f>ROUND(E182*F182,2)</f>
        <v>14852.6</v>
      </c>
      <c r="H182" s="129"/>
      <c r="I182" s="129">
        <f>ROUND(E182*H182,2)</f>
        <v>0</v>
      </c>
      <c r="J182" s="129"/>
      <c r="K182" s="129">
        <f>ROUND(E182*J182,2)</f>
        <v>0</v>
      </c>
      <c r="L182" s="129">
        <v>21</v>
      </c>
      <c r="M182" s="129">
        <f>G182*(1+L182/100)</f>
        <v>17971.646000000001</v>
      </c>
      <c r="N182" s="130">
        <v>1.7999999999999999E-2</v>
      </c>
      <c r="O182" s="130">
        <f>ROUND(E182*N182,5)</f>
        <v>0.76385000000000003</v>
      </c>
      <c r="P182" s="130">
        <v>0</v>
      </c>
      <c r="Q182" s="130">
        <f>ROUND(E182*P182,5)</f>
        <v>0</v>
      </c>
      <c r="R182" s="130"/>
      <c r="S182" s="130"/>
      <c r="T182" s="131">
        <v>0</v>
      </c>
      <c r="U182" s="130">
        <f>ROUND(E182*T182,2)</f>
        <v>0</v>
      </c>
      <c r="V182" s="132"/>
      <c r="W182" s="132"/>
      <c r="X182" s="132"/>
      <c r="Y182" s="132"/>
      <c r="Z182" s="132"/>
      <c r="AA182" s="132"/>
      <c r="AB182" s="132"/>
      <c r="AC182" s="132"/>
      <c r="AD182" s="132"/>
      <c r="AE182" s="132" t="s">
        <v>169</v>
      </c>
      <c r="AF182" s="132"/>
      <c r="AG182" s="132"/>
      <c r="AH182" s="132"/>
      <c r="AI182" s="132"/>
      <c r="AJ182" s="132"/>
      <c r="AK182" s="132"/>
      <c r="AL182" s="132"/>
      <c r="AM182" s="132"/>
      <c r="AN182" s="132"/>
      <c r="AO182" s="132"/>
      <c r="AP182" s="132"/>
      <c r="AQ182" s="132"/>
      <c r="AR182" s="132"/>
      <c r="AS182" s="132"/>
      <c r="AT182" s="132"/>
      <c r="AU182" s="132"/>
      <c r="AV182" s="132"/>
      <c r="AW182" s="132"/>
      <c r="AX182" s="132"/>
      <c r="AY182" s="132"/>
      <c r="AZ182" s="132"/>
      <c r="BA182" s="132"/>
      <c r="BB182" s="132"/>
      <c r="BC182" s="132"/>
      <c r="BD182" s="132"/>
      <c r="BE182" s="132"/>
      <c r="BF182" s="132"/>
      <c r="BG182" s="132"/>
      <c r="BH182" s="132"/>
    </row>
    <row r="183" spans="1:60" outlineLevel="1" x14ac:dyDescent="0.2">
      <c r="A183" s="124"/>
      <c r="B183" s="124"/>
      <c r="C183" s="161" t="s">
        <v>407</v>
      </c>
      <c r="D183" s="162"/>
      <c r="E183" s="163"/>
      <c r="F183" s="164"/>
      <c r="G183" s="165"/>
      <c r="H183" s="129"/>
      <c r="I183" s="129"/>
      <c r="J183" s="129"/>
      <c r="K183" s="129"/>
      <c r="L183" s="129"/>
      <c r="M183" s="129"/>
      <c r="N183" s="130"/>
      <c r="O183" s="130"/>
      <c r="P183" s="130"/>
      <c r="Q183" s="130"/>
      <c r="R183" s="130"/>
      <c r="S183" s="130"/>
      <c r="T183" s="131"/>
      <c r="U183" s="130"/>
      <c r="V183" s="132"/>
      <c r="W183" s="132"/>
      <c r="X183" s="132"/>
      <c r="Y183" s="132"/>
      <c r="Z183" s="132"/>
      <c r="AA183" s="132"/>
      <c r="AB183" s="132"/>
      <c r="AC183" s="132"/>
      <c r="AD183" s="132"/>
      <c r="AE183" s="132" t="s">
        <v>300</v>
      </c>
      <c r="AF183" s="132"/>
      <c r="AG183" s="132"/>
      <c r="AH183" s="132"/>
      <c r="AI183" s="132"/>
      <c r="AJ183" s="132"/>
      <c r="AK183" s="132"/>
      <c r="AL183" s="132"/>
      <c r="AM183" s="132"/>
      <c r="AN183" s="132"/>
      <c r="AO183" s="132"/>
      <c r="AP183" s="132"/>
      <c r="AQ183" s="132"/>
      <c r="AR183" s="132"/>
      <c r="AS183" s="132"/>
      <c r="AT183" s="132"/>
      <c r="AU183" s="132"/>
      <c r="AV183" s="132"/>
      <c r="AW183" s="132"/>
      <c r="AX183" s="132"/>
      <c r="AY183" s="132"/>
      <c r="AZ183" s="132"/>
      <c r="BA183" s="166" t="str">
        <f>C183</f>
        <v>Direktivní cena 350Kč/m2</v>
      </c>
      <c r="BB183" s="132"/>
      <c r="BC183" s="132"/>
      <c r="BD183" s="132"/>
      <c r="BE183" s="132"/>
      <c r="BF183" s="132"/>
      <c r="BG183" s="132"/>
      <c r="BH183" s="132"/>
    </row>
    <row r="184" spans="1:60" outlineLevel="1" x14ac:dyDescent="0.2">
      <c r="A184" s="124"/>
      <c r="B184" s="124"/>
      <c r="C184" s="133" t="s">
        <v>499</v>
      </c>
      <c r="D184" s="160"/>
      <c r="E184" s="134">
        <v>48.4</v>
      </c>
      <c r="F184" s="129"/>
      <c r="G184" s="129"/>
      <c r="H184" s="129"/>
      <c r="I184" s="129"/>
      <c r="J184" s="129"/>
      <c r="K184" s="129"/>
      <c r="L184" s="129"/>
      <c r="M184" s="129"/>
      <c r="N184" s="130"/>
      <c r="O184" s="130"/>
      <c r="P184" s="130"/>
      <c r="Q184" s="130"/>
      <c r="R184" s="130"/>
      <c r="S184" s="130"/>
      <c r="T184" s="131"/>
      <c r="U184" s="130"/>
      <c r="V184" s="132"/>
      <c r="W184" s="132"/>
      <c r="X184" s="132"/>
      <c r="Y184" s="132"/>
      <c r="Z184" s="132"/>
      <c r="AA184" s="132"/>
      <c r="AB184" s="132"/>
      <c r="AC184" s="132"/>
      <c r="AD184" s="132"/>
      <c r="AE184" s="132" t="s">
        <v>112</v>
      </c>
      <c r="AF184" s="132">
        <v>0</v>
      </c>
      <c r="AG184" s="132"/>
      <c r="AH184" s="132"/>
      <c r="AI184" s="132"/>
      <c r="AJ184" s="132"/>
      <c r="AK184" s="132"/>
      <c r="AL184" s="132"/>
      <c r="AM184" s="132"/>
      <c r="AN184" s="132"/>
      <c r="AO184" s="132"/>
      <c r="AP184" s="132"/>
      <c r="AQ184" s="132"/>
      <c r="AR184" s="132"/>
      <c r="AS184" s="132"/>
      <c r="AT184" s="132"/>
      <c r="AU184" s="132"/>
      <c r="AV184" s="132"/>
      <c r="AW184" s="132"/>
      <c r="AX184" s="132"/>
      <c r="AY184" s="132"/>
      <c r="AZ184" s="132"/>
      <c r="BA184" s="132"/>
      <c r="BB184" s="132"/>
      <c r="BC184" s="132"/>
      <c r="BD184" s="132"/>
      <c r="BE184" s="132"/>
      <c r="BF184" s="132"/>
      <c r="BG184" s="132"/>
      <c r="BH184" s="132"/>
    </row>
    <row r="185" spans="1:60" outlineLevel="1" x14ac:dyDescent="0.2">
      <c r="A185" s="124"/>
      <c r="B185" s="124"/>
      <c r="C185" s="133" t="s">
        <v>500</v>
      </c>
      <c r="D185" s="160"/>
      <c r="E185" s="134">
        <v>-7.2</v>
      </c>
      <c r="F185" s="129"/>
      <c r="G185" s="129"/>
      <c r="H185" s="129"/>
      <c r="I185" s="129"/>
      <c r="J185" s="129"/>
      <c r="K185" s="129"/>
      <c r="L185" s="129"/>
      <c r="M185" s="129"/>
      <c r="N185" s="130"/>
      <c r="O185" s="130"/>
      <c r="P185" s="130"/>
      <c r="Q185" s="130"/>
      <c r="R185" s="130"/>
      <c r="S185" s="130"/>
      <c r="T185" s="131"/>
      <c r="U185" s="130"/>
      <c r="V185" s="132"/>
      <c r="W185" s="132"/>
      <c r="X185" s="132"/>
      <c r="Y185" s="132"/>
      <c r="Z185" s="132"/>
      <c r="AA185" s="132"/>
      <c r="AB185" s="132"/>
      <c r="AC185" s="132"/>
      <c r="AD185" s="132"/>
      <c r="AE185" s="132" t="s">
        <v>112</v>
      </c>
      <c r="AF185" s="132">
        <v>0</v>
      </c>
      <c r="AG185" s="132"/>
      <c r="AH185" s="132"/>
      <c r="AI185" s="132"/>
      <c r="AJ185" s="132"/>
      <c r="AK185" s="132"/>
      <c r="AL185" s="132"/>
      <c r="AM185" s="132"/>
      <c r="AN185" s="132"/>
      <c r="AO185" s="132"/>
      <c r="AP185" s="132"/>
      <c r="AQ185" s="132"/>
      <c r="AR185" s="132"/>
      <c r="AS185" s="132"/>
      <c r="AT185" s="132"/>
      <c r="AU185" s="132"/>
      <c r="AV185" s="132"/>
      <c r="AW185" s="132"/>
      <c r="AX185" s="132"/>
      <c r="AY185" s="132"/>
      <c r="AZ185" s="132"/>
      <c r="BA185" s="132"/>
      <c r="BB185" s="132"/>
      <c r="BC185" s="132"/>
      <c r="BD185" s="132"/>
      <c r="BE185" s="132"/>
      <c r="BF185" s="132"/>
      <c r="BG185" s="132"/>
      <c r="BH185" s="132"/>
    </row>
    <row r="186" spans="1:60" outlineLevel="1" x14ac:dyDescent="0.2">
      <c r="A186" s="124"/>
      <c r="B186" s="124"/>
      <c r="C186" s="142" t="s">
        <v>187</v>
      </c>
      <c r="D186" s="167"/>
      <c r="E186" s="143">
        <v>1.236</v>
      </c>
      <c r="F186" s="129"/>
      <c r="G186" s="129"/>
      <c r="H186" s="129"/>
      <c r="I186" s="129"/>
      <c r="J186" s="129"/>
      <c r="K186" s="129"/>
      <c r="L186" s="129"/>
      <c r="M186" s="129"/>
      <c r="N186" s="130"/>
      <c r="O186" s="130"/>
      <c r="P186" s="130"/>
      <c r="Q186" s="130"/>
      <c r="R186" s="130"/>
      <c r="S186" s="130"/>
      <c r="T186" s="131"/>
      <c r="U186" s="130"/>
      <c r="V186" s="132"/>
      <c r="W186" s="132"/>
      <c r="X186" s="132"/>
      <c r="Y186" s="132"/>
      <c r="Z186" s="132"/>
      <c r="AA186" s="132"/>
      <c r="AB186" s="132"/>
      <c r="AC186" s="132"/>
      <c r="AD186" s="132"/>
      <c r="AE186" s="132" t="s">
        <v>112</v>
      </c>
      <c r="AF186" s="132">
        <v>4</v>
      </c>
      <c r="AG186" s="132"/>
      <c r="AH186" s="132"/>
      <c r="AI186" s="132"/>
      <c r="AJ186" s="132"/>
      <c r="AK186" s="132"/>
      <c r="AL186" s="132"/>
      <c r="AM186" s="132"/>
      <c r="AN186" s="132"/>
      <c r="AO186" s="132"/>
      <c r="AP186" s="132"/>
      <c r="AQ186" s="132"/>
      <c r="AR186" s="132"/>
      <c r="AS186" s="132"/>
      <c r="AT186" s="132"/>
      <c r="AU186" s="132"/>
      <c r="AV186" s="132"/>
      <c r="AW186" s="132"/>
      <c r="AX186" s="132"/>
      <c r="AY186" s="132"/>
      <c r="AZ186" s="132"/>
      <c r="BA186" s="132"/>
      <c r="BB186" s="132"/>
      <c r="BC186" s="132"/>
      <c r="BD186" s="132"/>
      <c r="BE186" s="132"/>
      <c r="BF186" s="132"/>
      <c r="BG186" s="132"/>
      <c r="BH186" s="132"/>
    </row>
    <row r="187" spans="1:60" outlineLevel="1" x14ac:dyDescent="0.2">
      <c r="A187" s="124">
        <v>64</v>
      </c>
      <c r="B187" s="124" t="s">
        <v>323</v>
      </c>
      <c r="C187" s="125" t="s">
        <v>188</v>
      </c>
      <c r="D187" s="130" t="s">
        <v>58</v>
      </c>
      <c r="E187" s="127">
        <v>7.6638000000000002</v>
      </c>
      <c r="F187" s="128">
        <v>500</v>
      </c>
      <c r="G187" s="129">
        <f>ROUND(E187*F187,2)</f>
        <v>3831.9</v>
      </c>
      <c r="H187" s="129"/>
      <c r="I187" s="129">
        <f>ROUND(E187*H187,2)</f>
        <v>0</v>
      </c>
      <c r="J187" s="129"/>
      <c r="K187" s="129">
        <f>ROUND(E187*J187,2)</f>
        <v>0</v>
      </c>
      <c r="L187" s="129">
        <v>21</v>
      </c>
      <c r="M187" s="129">
        <f>G187*(1+L187/100)</f>
        <v>4636.5990000000002</v>
      </c>
      <c r="N187" s="130">
        <v>1.7999999999999999E-2</v>
      </c>
      <c r="O187" s="130">
        <f>ROUND(E187*N187,5)</f>
        <v>0.13794999999999999</v>
      </c>
      <c r="P187" s="130">
        <v>0</v>
      </c>
      <c r="Q187" s="130">
        <f>ROUND(E187*P187,5)</f>
        <v>0</v>
      </c>
      <c r="R187" s="130"/>
      <c r="S187" s="130"/>
      <c r="T187" s="131">
        <v>0</v>
      </c>
      <c r="U187" s="130">
        <f>ROUND(E187*T187,2)</f>
        <v>0</v>
      </c>
      <c r="V187" s="132"/>
      <c r="W187" s="132"/>
      <c r="X187" s="132"/>
      <c r="Y187" s="132"/>
      <c r="Z187" s="132"/>
      <c r="AA187" s="132"/>
      <c r="AB187" s="132"/>
      <c r="AC187" s="132"/>
      <c r="AD187" s="132"/>
      <c r="AE187" s="132" t="s">
        <v>169</v>
      </c>
      <c r="AF187" s="132"/>
      <c r="AG187" s="132"/>
      <c r="AH187" s="132"/>
      <c r="AI187" s="132"/>
      <c r="AJ187" s="132"/>
      <c r="AK187" s="132"/>
      <c r="AL187" s="132"/>
      <c r="AM187" s="132"/>
      <c r="AN187" s="132"/>
      <c r="AO187" s="132"/>
      <c r="AP187" s="132"/>
      <c r="AQ187" s="132"/>
      <c r="AR187" s="132"/>
      <c r="AS187" s="132"/>
      <c r="AT187" s="132"/>
      <c r="AU187" s="132"/>
      <c r="AV187" s="132"/>
      <c r="AW187" s="132"/>
      <c r="AX187" s="132"/>
      <c r="AY187" s="132"/>
      <c r="AZ187" s="132"/>
      <c r="BA187" s="132"/>
      <c r="BB187" s="132"/>
      <c r="BC187" s="132"/>
      <c r="BD187" s="132"/>
      <c r="BE187" s="132"/>
      <c r="BF187" s="132"/>
      <c r="BG187" s="132"/>
      <c r="BH187" s="132"/>
    </row>
    <row r="188" spans="1:60" outlineLevel="1" x14ac:dyDescent="0.2">
      <c r="A188" s="124"/>
      <c r="B188" s="124"/>
      <c r="C188" s="161" t="s">
        <v>408</v>
      </c>
      <c r="D188" s="162"/>
      <c r="E188" s="163"/>
      <c r="F188" s="164"/>
      <c r="G188" s="165"/>
      <c r="H188" s="129"/>
      <c r="I188" s="129"/>
      <c r="J188" s="129"/>
      <c r="K188" s="129"/>
      <c r="L188" s="129"/>
      <c r="M188" s="129"/>
      <c r="N188" s="130"/>
      <c r="O188" s="130"/>
      <c r="P188" s="130"/>
      <c r="Q188" s="130"/>
      <c r="R188" s="130"/>
      <c r="S188" s="130"/>
      <c r="T188" s="131"/>
      <c r="U188" s="130"/>
      <c r="V188" s="132"/>
      <c r="W188" s="132"/>
      <c r="X188" s="132"/>
      <c r="Y188" s="132"/>
      <c r="Z188" s="132"/>
      <c r="AA188" s="132"/>
      <c r="AB188" s="132"/>
      <c r="AC188" s="132"/>
      <c r="AD188" s="132"/>
      <c r="AE188" s="132" t="s">
        <v>300</v>
      </c>
      <c r="AF188" s="132"/>
      <c r="AG188" s="132"/>
      <c r="AH188" s="132"/>
      <c r="AI188" s="132"/>
      <c r="AJ188" s="132"/>
      <c r="AK188" s="132"/>
      <c r="AL188" s="132"/>
      <c r="AM188" s="132"/>
      <c r="AN188" s="132"/>
      <c r="AO188" s="132"/>
      <c r="AP188" s="132"/>
      <c r="AQ188" s="132"/>
      <c r="AR188" s="132"/>
      <c r="AS188" s="132"/>
      <c r="AT188" s="132"/>
      <c r="AU188" s="132"/>
      <c r="AV188" s="132"/>
      <c r="AW188" s="132"/>
      <c r="AX188" s="132"/>
      <c r="AY188" s="132"/>
      <c r="AZ188" s="132"/>
      <c r="BA188" s="166" t="str">
        <f>C188</f>
        <v>Direktivní cena 500Kč/m2</v>
      </c>
      <c r="BB188" s="132"/>
      <c r="BC188" s="132"/>
      <c r="BD188" s="132"/>
      <c r="BE188" s="132"/>
      <c r="BF188" s="132"/>
      <c r="BG188" s="132"/>
      <c r="BH188" s="132"/>
    </row>
    <row r="189" spans="1:60" outlineLevel="1" x14ac:dyDescent="0.2">
      <c r="A189" s="124"/>
      <c r="B189" s="124"/>
      <c r="C189" s="133" t="s">
        <v>324</v>
      </c>
      <c r="D189" s="160"/>
      <c r="E189" s="134">
        <v>1.63</v>
      </c>
      <c r="F189" s="129"/>
      <c r="G189" s="129"/>
      <c r="H189" s="129"/>
      <c r="I189" s="129"/>
      <c r="J189" s="129"/>
      <c r="K189" s="129"/>
      <c r="L189" s="129"/>
      <c r="M189" s="129"/>
      <c r="N189" s="130"/>
      <c r="O189" s="130"/>
      <c r="P189" s="130"/>
      <c r="Q189" s="130"/>
      <c r="R189" s="130"/>
      <c r="S189" s="130"/>
      <c r="T189" s="131"/>
      <c r="U189" s="130"/>
      <c r="V189" s="132"/>
      <c r="W189" s="132"/>
      <c r="X189" s="132"/>
      <c r="Y189" s="132"/>
      <c r="Z189" s="132"/>
      <c r="AA189" s="132"/>
      <c r="AB189" s="132"/>
      <c r="AC189" s="132"/>
      <c r="AD189" s="132"/>
      <c r="AE189" s="132" t="s">
        <v>112</v>
      </c>
      <c r="AF189" s="132">
        <v>0</v>
      </c>
      <c r="AG189" s="132"/>
      <c r="AH189" s="132"/>
      <c r="AI189" s="132"/>
      <c r="AJ189" s="132"/>
      <c r="AK189" s="132"/>
      <c r="AL189" s="132"/>
      <c r="AM189" s="132"/>
      <c r="AN189" s="132"/>
      <c r="AO189" s="132"/>
      <c r="AP189" s="132"/>
      <c r="AQ189" s="132"/>
      <c r="AR189" s="132"/>
      <c r="AS189" s="132"/>
      <c r="AT189" s="132"/>
      <c r="AU189" s="132"/>
      <c r="AV189" s="132"/>
      <c r="AW189" s="132"/>
      <c r="AX189" s="132"/>
      <c r="AY189" s="132"/>
      <c r="AZ189" s="132"/>
      <c r="BA189" s="132"/>
      <c r="BB189" s="132"/>
      <c r="BC189" s="132"/>
      <c r="BD189" s="132"/>
      <c r="BE189" s="132"/>
      <c r="BF189" s="132"/>
      <c r="BG189" s="132"/>
      <c r="BH189" s="132"/>
    </row>
    <row r="190" spans="1:60" outlineLevel="1" x14ac:dyDescent="0.2">
      <c r="A190" s="124"/>
      <c r="B190" s="124"/>
      <c r="C190" s="133" t="s">
        <v>501</v>
      </c>
      <c r="D190" s="160"/>
      <c r="E190" s="134">
        <v>3</v>
      </c>
      <c r="F190" s="129"/>
      <c r="G190" s="129"/>
      <c r="H190" s="129"/>
      <c r="I190" s="129"/>
      <c r="J190" s="129"/>
      <c r="K190" s="129"/>
      <c r="L190" s="129"/>
      <c r="M190" s="129"/>
      <c r="N190" s="130"/>
      <c r="O190" s="130"/>
      <c r="P190" s="130"/>
      <c r="Q190" s="130"/>
      <c r="R190" s="130"/>
      <c r="S190" s="130"/>
      <c r="T190" s="131"/>
      <c r="U190" s="130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 t="s">
        <v>112</v>
      </c>
      <c r="AF190" s="132">
        <v>0</v>
      </c>
      <c r="AG190" s="132"/>
      <c r="AH190" s="132"/>
      <c r="AI190" s="132"/>
      <c r="AJ190" s="132"/>
      <c r="AK190" s="132"/>
      <c r="AL190" s="132"/>
      <c r="AM190" s="132"/>
      <c r="AN190" s="132"/>
      <c r="AO190" s="132"/>
      <c r="AP190" s="132"/>
      <c r="AQ190" s="132"/>
      <c r="AR190" s="132"/>
      <c r="AS190" s="132"/>
      <c r="AT190" s="132"/>
      <c r="AU190" s="132"/>
      <c r="AV190" s="132"/>
      <c r="AW190" s="132"/>
      <c r="AX190" s="132"/>
      <c r="AY190" s="132"/>
      <c r="AZ190" s="132"/>
      <c r="BA190" s="132"/>
      <c r="BB190" s="132"/>
      <c r="BC190" s="132"/>
      <c r="BD190" s="132"/>
      <c r="BE190" s="132"/>
      <c r="BF190" s="132"/>
      <c r="BG190" s="132"/>
      <c r="BH190" s="132"/>
    </row>
    <row r="191" spans="1:60" outlineLevel="1" x14ac:dyDescent="0.2">
      <c r="A191" s="124"/>
      <c r="B191" s="124"/>
      <c r="C191" s="133" t="s">
        <v>325</v>
      </c>
      <c r="D191" s="160"/>
      <c r="E191" s="134">
        <v>2.6</v>
      </c>
      <c r="F191" s="129"/>
      <c r="G191" s="129"/>
      <c r="H191" s="129"/>
      <c r="I191" s="129"/>
      <c r="J191" s="129"/>
      <c r="K191" s="129"/>
      <c r="L191" s="129"/>
      <c r="M191" s="129"/>
      <c r="N191" s="130"/>
      <c r="O191" s="130"/>
      <c r="P191" s="130"/>
      <c r="Q191" s="130"/>
      <c r="R191" s="130"/>
      <c r="S191" s="130"/>
      <c r="T191" s="131"/>
      <c r="U191" s="130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 t="s">
        <v>112</v>
      </c>
      <c r="AF191" s="132">
        <v>0</v>
      </c>
      <c r="AG191" s="132"/>
      <c r="AH191" s="132"/>
      <c r="AI191" s="132"/>
      <c r="AJ191" s="132"/>
      <c r="AK191" s="132"/>
      <c r="AL191" s="132"/>
      <c r="AM191" s="132"/>
      <c r="AN191" s="132"/>
      <c r="AO191" s="132"/>
      <c r="AP191" s="132"/>
      <c r="AQ191" s="132"/>
      <c r="AR191" s="132"/>
      <c r="AS191" s="132"/>
      <c r="AT191" s="132"/>
      <c r="AU191" s="132"/>
      <c r="AV191" s="132"/>
      <c r="AW191" s="132"/>
      <c r="AX191" s="132"/>
      <c r="AY191" s="132"/>
      <c r="AZ191" s="132"/>
      <c r="BA191" s="132"/>
      <c r="BB191" s="132"/>
      <c r="BC191" s="132"/>
      <c r="BD191" s="132"/>
      <c r="BE191" s="132"/>
      <c r="BF191" s="132"/>
      <c r="BG191" s="132"/>
      <c r="BH191" s="132"/>
    </row>
    <row r="192" spans="1:60" outlineLevel="1" x14ac:dyDescent="0.2">
      <c r="A192" s="124"/>
      <c r="B192" s="124"/>
      <c r="C192" s="142" t="s">
        <v>326</v>
      </c>
      <c r="D192" s="167"/>
      <c r="E192" s="143">
        <v>0.43380000000000002</v>
      </c>
      <c r="F192" s="129"/>
      <c r="G192" s="129"/>
      <c r="H192" s="129"/>
      <c r="I192" s="129"/>
      <c r="J192" s="129"/>
      <c r="K192" s="129"/>
      <c r="L192" s="129"/>
      <c r="M192" s="129"/>
      <c r="N192" s="130"/>
      <c r="O192" s="130"/>
      <c r="P192" s="130"/>
      <c r="Q192" s="130"/>
      <c r="R192" s="130"/>
      <c r="S192" s="130"/>
      <c r="T192" s="131"/>
      <c r="U192" s="130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 t="s">
        <v>112</v>
      </c>
      <c r="AF192" s="132">
        <v>4</v>
      </c>
      <c r="AG192" s="132"/>
      <c r="AH192" s="132"/>
      <c r="AI192" s="132"/>
      <c r="AJ192" s="132"/>
      <c r="AK192" s="132"/>
      <c r="AL192" s="132"/>
      <c r="AM192" s="132"/>
      <c r="AN192" s="132"/>
      <c r="AO192" s="132"/>
      <c r="AP192" s="132"/>
      <c r="AQ192" s="132"/>
      <c r="AR192" s="132"/>
      <c r="AS192" s="132"/>
      <c r="AT192" s="132"/>
      <c r="AU192" s="132"/>
      <c r="AV192" s="132"/>
      <c r="AW192" s="132"/>
      <c r="AX192" s="132"/>
      <c r="AY192" s="132"/>
      <c r="AZ192" s="132"/>
      <c r="BA192" s="132"/>
      <c r="BB192" s="132"/>
      <c r="BC192" s="132"/>
      <c r="BD192" s="132"/>
      <c r="BE192" s="132"/>
      <c r="BF192" s="132"/>
      <c r="BG192" s="132"/>
      <c r="BH192" s="132"/>
    </row>
    <row r="193" spans="1:60" outlineLevel="1" x14ac:dyDescent="0.2">
      <c r="A193" s="124"/>
      <c r="B193" s="124"/>
      <c r="C193" s="142" t="s">
        <v>84</v>
      </c>
      <c r="D193" s="167"/>
      <c r="E193" s="143"/>
      <c r="F193" s="129"/>
      <c r="G193" s="129"/>
      <c r="H193" s="129"/>
      <c r="I193" s="129"/>
      <c r="J193" s="129"/>
      <c r="K193" s="129"/>
      <c r="L193" s="129"/>
      <c r="M193" s="129"/>
      <c r="N193" s="130"/>
      <c r="O193" s="130"/>
      <c r="P193" s="130"/>
      <c r="Q193" s="130"/>
      <c r="R193" s="130"/>
      <c r="S193" s="130"/>
      <c r="T193" s="131"/>
      <c r="U193" s="130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 t="s">
        <v>112</v>
      </c>
      <c r="AF193" s="132">
        <v>4</v>
      </c>
      <c r="AG193" s="132"/>
      <c r="AH193" s="132"/>
      <c r="AI193" s="132"/>
      <c r="AJ193" s="132"/>
      <c r="AK193" s="132"/>
      <c r="AL193" s="132"/>
      <c r="AM193" s="132"/>
      <c r="AN193" s="132"/>
      <c r="AO193" s="132"/>
      <c r="AP193" s="132"/>
      <c r="AQ193" s="132"/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132"/>
      <c r="BH193" s="132"/>
    </row>
    <row r="194" spans="1:60" outlineLevel="1" x14ac:dyDescent="0.2">
      <c r="A194" s="124">
        <v>65</v>
      </c>
      <c r="B194" s="124" t="s">
        <v>327</v>
      </c>
      <c r="C194" s="125" t="s">
        <v>328</v>
      </c>
      <c r="D194" s="130" t="s">
        <v>45</v>
      </c>
      <c r="E194" s="127">
        <v>149.94</v>
      </c>
      <c r="F194" s="128">
        <v>70</v>
      </c>
      <c r="G194" s="129">
        <f>ROUND(E194*F194,2)</f>
        <v>10495.8</v>
      </c>
      <c r="H194" s="129"/>
      <c r="I194" s="129">
        <f>ROUND(E194*H194,2)</f>
        <v>0</v>
      </c>
      <c r="J194" s="129"/>
      <c r="K194" s="129">
        <f>ROUND(E194*J194,2)</f>
        <v>0</v>
      </c>
      <c r="L194" s="129">
        <v>21</v>
      </c>
      <c r="M194" s="129">
        <f>G194*(1+L194/100)</f>
        <v>12699.917999999998</v>
      </c>
      <c r="N194" s="130">
        <v>5.9999999999999995E-4</v>
      </c>
      <c r="O194" s="130">
        <f>ROUND(E194*N194,5)</f>
        <v>8.9959999999999998E-2</v>
      </c>
      <c r="P194" s="130">
        <v>0</v>
      </c>
      <c r="Q194" s="130">
        <f>ROUND(E194*P194,5)</f>
        <v>0</v>
      </c>
      <c r="R194" s="130"/>
      <c r="S194" s="130"/>
      <c r="T194" s="131">
        <v>0</v>
      </c>
      <c r="U194" s="130">
        <f>ROUND(E194*T194,2)</f>
        <v>0</v>
      </c>
      <c r="V194" s="132"/>
      <c r="W194" s="132"/>
      <c r="X194" s="132"/>
      <c r="Y194" s="132"/>
      <c r="Z194" s="132"/>
      <c r="AA194" s="132"/>
      <c r="AB194" s="132"/>
      <c r="AC194" s="132"/>
      <c r="AD194" s="132"/>
      <c r="AE194" s="132" t="s">
        <v>169</v>
      </c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</row>
    <row r="195" spans="1:60" outlineLevel="1" x14ac:dyDescent="0.2">
      <c r="A195" s="124"/>
      <c r="B195" s="124"/>
      <c r="C195" s="161" t="s">
        <v>409</v>
      </c>
      <c r="D195" s="162"/>
      <c r="E195" s="163"/>
      <c r="F195" s="164"/>
      <c r="G195" s="165"/>
      <c r="H195" s="129"/>
      <c r="I195" s="129"/>
      <c r="J195" s="129"/>
      <c r="K195" s="129"/>
      <c r="L195" s="129"/>
      <c r="M195" s="129"/>
      <c r="N195" s="130"/>
      <c r="O195" s="130"/>
      <c r="P195" s="130"/>
      <c r="Q195" s="130"/>
      <c r="R195" s="130"/>
      <c r="S195" s="130"/>
      <c r="T195" s="131"/>
      <c r="U195" s="130"/>
      <c r="V195" s="132"/>
      <c r="W195" s="132"/>
      <c r="X195" s="132"/>
      <c r="Y195" s="132"/>
      <c r="Z195" s="132"/>
      <c r="AA195" s="132"/>
      <c r="AB195" s="132"/>
      <c r="AC195" s="132"/>
      <c r="AD195" s="132"/>
      <c r="AE195" s="132" t="s">
        <v>300</v>
      </c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66" t="str">
        <f>C195</f>
        <v>Direktivní cena 70Kč/ks</v>
      </c>
      <c r="BB195" s="132"/>
      <c r="BC195" s="132"/>
      <c r="BD195" s="132"/>
      <c r="BE195" s="132"/>
      <c r="BF195" s="132"/>
      <c r="BG195" s="132"/>
      <c r="BH195" s="132"/>
    </row>
    <row r="196" spans="1:60" outlineLevel="1" x14ac:dyDescent="0.2">
      <c r="A196" s="124"/>
      <c r="B196" s="124"/>
      <c r="C196" s="133" t="s">
        <v>502</v>
      </c>
      <c r="D196" s="160"/>
      <c r="E196" s="134">
        <v>147</v>
      </c>
      <c r="F196" s="129"/>
      <c r="G196" s="129"/>
      <c r="H196" s="129"/>
      <c r="I196" s="129"/>
      <c r="J196" s="129"/>
      <c r="K196" s="129"/>
      <c r="L196" s="129"/>
      <c r="M196" s="129"/>
      <c r="N196" s="130"/>
      <c r="O196" s="130"/>
      <c r="P196" s="130"/>
      <c r="Q196" s="130"/>
      <c r="R196" s="130"/>
      <c r="S196" s="130"/>
      <c r="T196" s="131"/>
      <c r="U196" s="130"/>
      <c r="V196" s="132"/>
      <c r="W196" s="132"/>
      <c r="X196" s="132"/>
      <c r="Y196" s="132"/>
      <c r="Z196" s="132"/>
      <c r="AA196" s="132"/>
      <c r="AB196" s="132"/>
      <c r="AC196" s="132"/>
      <c r="AD196" s="132"/>
      <c r="AE196" s="132" t="s">
        <v>112</v>
      </c>
      <c r="AF196" s="132">
        <v>0</v>
      </c>
      <c r="AG196" s="132"/>
      <c r="AH196" s="132"/>
      <c r="AI196" s="132"/>
      <c r="AJ196" s="132"/>
      <c r="AK196" s="132"/>
      <c r="AL196" s="132"/>
      <c r="AM196" s="132"/>
      <c r="AN196" s="132"/>
      <c r="AO196" s="132"/>
      <c r="AP196" s="132"/>
      <c r="AQ196" s="132"/>
      <c r="AR196" s="132"/>
      <c r="AS196" s="132"/>
      <c r="AT196" s="132"/>
      <c r="AU196" s="132"/>
      <c r="AV196" s="132"/>
      <c r="AW196" s="132"/>
      <c r="AX196" s="132"/>
      <c r="AY196" s="132"/>
      <c r="AZ196" s="132"/>
      <c r="BA196" s="132"/>
      <c r="BB196" s="132"/>
      <c r="BC196" s="132"/>
      <c r="BD196" s="132"/>
      <c r="BE196" s="132"/>
      <c r="BF196" s="132"/>
      <c r="BG196" s="132"/>
      <c r="BH196" s="132"/>
    </row>
    <row r="197" spans="1:60" outlineLevel="1" x14ac:dyDescent="0.2">
      <c r="A197" s="124"/>
      <c r="B197" s="124"/>
      <c r="C197" s="142" t="s">
        <v>459</v>
      </c>
      <c r="D197" s="167"/>
      <c r="E197" s="143">
        <v>2.94</v>
      </c>
      <c r="F197" s="129"/>
      <c r="G197" s="129"/>
      <c r="H197" s="129"/>
      <c r="I197" s="129"/>
      <c r="J197" s="129"/>
      <c r="K197" s="129"/>
      <c r="L197" s="129"/>
      <c r="M197" s="129"/>
      <c r="N197" s="130"/>
      <c r="O197" s="130"/>
      <c r="P197" s="130"/>
      <c r="Q197" s="130"/>
      <c r="R197" s="130"/>
      <c r="S197" s="130"/>
      <c r="T197" s="131"/>
      <c r="U197" s="130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 t="s">
        <v>112</v>
      </c>
      <c r="AF197" s="132">
        <v>4</v>
      </c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</row>
    <row r="198" spans="1:60" x14ac:dyDescent="0.2">
      <c r="A198" s="135" t="s">
        <v>55</v>
      </c>
      <c r="B198" s="135" t="s">
        <v>189</v>
      </c>
      <c r="C198" s="136" t="s">
        <v>190</v>
      </c>
      <c r="D198" s="140"/>
      <c r="E198" s="138"/>
      <c r="F198" s="139"/>
      <c r="G198" s="139">
        <f>SUMIF(AE199:AE227,"&lt;&gt;NOR",G199:G227)</f>
        <v>18555.45</v>
      </c>
      <c r="H198" s="139"/>
      <c r="I198" s="139">
        <f>SUM(I199:I227)</f>
        <v>0</v>
      </c>
      <c r="J198" s="139"/>
      <c r="K198" s="139">
        <f>SUM(K199:K227)</f>
        <v>0</v>
      </c>
      <c r="L198" s="139"/>
      <c r="M198" s="139">
        <f>SUM(M199:M227)</f>
        <v>22452.094499999999</v>
      </c>
      <c r="N198" s="140"/>
      <c r="O198" s="140">
        <f>SUM(O199:O227)</f>
        <v>1.1447000000000001</v>
      </c>
      <c r="P198" s="140"/>
      <c r="Q198" s="140">
        <f>SUM(Q199:Q227)</f>
        <v>0</v>
      </c>
      <c r="R198" s="140"/>
      <c r="S198" s="140"/>
      <c r="T198" s="141"/>
      <c r="U198" s="140">
        <f>SUM(U199:U227)</f>
        <v>76.680000000000007</v>
      </c>
      <c r="AE198" t="s">
        <v>80</v>
      </c>
    </row>
    <row r="199" spans="1:60" outlineLevel="1" x14ac:dyDescent="0.2">
      <c r="A199" s="124">
        <v>66</v>
      </c>
      <c r="B199" s="124" t="s">
        <v>195</v>
      </c>
      <c r="C199" s="125" t="s">
        <v>196</v>
      </c>
      <c r="D199" s="130" t="s">
        <v>58</v>
      </c>
      <c r="E199" s="127">
        <v>36.134999999999998</v>
      </c>
      <c r="F199" s="128"/>
      <c r="G199" s="129">
        <f>ROUND(E199*F199,2)</f>
        <v>0</v>
      </c>
      <c r="H199" s="129"/>
      <c r="I199" s="129">
        <f>ROUND(E199*H199,2)</f>
        <v>0</v>
      </c>
      <c r="J199" s="129"/>
      <c r="K199" s="129">
        <f>ROUND(E199*J199,2)</f>
        <v>0</v>
      </c>
      <c r="L199" s="129">
        <v>21</v>
      </c>
      <c r="M199" s="129">
        <f>G199*(1+L199/100)</f>
        <v>0</v>
      </c>
      <c r="N199" s="130">
        <v>3.2000000000000003E-4</v>
      </c>
      <c r="O199" s="130">
        <f>ROUND(E199*N199,5)</f>
        <v>1.1560000000000001E-2</v>
      </c>
      <c r="P199" s="130">
        <v>0</v>
      </c>
      <c r="Q199" s="130">
        <f>ROUND(E199*P199,5)</f>
        <v>0</v>
      </c>
      <c r="R199" s="130"/>
      <c r="S199" s="130"/>
      <c r="T199" s="131">
        <v>9.5000000000000001E-2</v>
      </c>
      <c r="U199" s="130">
        <f>ROUND(E199*T199,2)</f>
        <v>3.43</v>
      </c>
      <c r="V199" s="132"/>
      <c r="W199" s="132"/>
      <c r="X199" s="132"/>
      <c r="Y199" s="132"/>
      <c r="Z199" s="132"/>
      <c r="AA199" s="132"/>
      <c r="AB199" s="132"/>
      <c r="AC199" s="132"/>
      <c r="AD199" s="132"/>
      <c r="AE199" s="132" t="s">
        <v>81</v>
      </c>
      <c r="AF199" s="132"/>
      <c r="AG199" s="132"/>
      <c r="AH199" s="132"/>
      <c r="AI199" s="132"/>
      <c r="AJ199" s="132"/>
      <c r="AK199" s="132"/>
      <c r="AL199" s="132"/>
      <c r="AM199" s="132"/>
      <c r="AN199" s="132"/>
      <c r="AO199" s="132"/>
      <c r="AP199" s="132"/>
      <c r="AQ199" s="132"/>
      <c r="AR199" s="132"/>
      <c r="AS199" s="132"/>
      <c r="AT199" s="132"/>
      <c r="AU199" s="132"/>
      <c r="AV199" s="132"/>
      <c r="AW199" s="132"/>
      <c r="AX199" s="132"/>
      <c r="AY199" s="132"/>
      <c r="AZ199" s="132"/>
      <c r="BA199" s="132"/>
      <c r="BB199" s="132"/>
      <c r="BC199" s="132"/>
      <c r="BD199" s="132"/>
      <c r="BE199" s="132"/>
      <c r="BF199" s="132"/>
      <c r="BG199" s="132"/>
      <c r="BH199" s="132"/>
    </row>
    <row r="200" spans="1:60" outlineLevel="1" x14ac:dyDescent="0.2">
      <c r="A200" s="124"/>
      <c r="B200" s="124"/>
      <c r="C200" s="133" t="s">
        <v>460</v>
      </c>
      <c r="D200" s="160"/>
      <c r="E200" s="134">
        <v>1.65</v>
      </c>
      <c r="F200" s="129"/>
      <c r="G200" s="129"/>
      <c r="H200" s="129"/>
      <c r="I200" s="129"/>
      <c r="J200" s="129"/>
      <c r="K200" s="129"/>
      <c r="L200" s="129"/>
      <c r="M200" s="129"/>
      <c r="N200" s="130"/>
      <c r="O200" s="130"/>
      <c r="P200" s="130"/>
      <c r="Q200" s="130"/>
      <c r="R200" s="130"/>
      <c r="S200" s="130"/>
      <c r="T200" s="131"/>
      <c r="U200" s="130"/>
      <c r="V200" s="132"/>
      <c r="W200" s="132"/>
      <c r="X200" s="132"/>
      <c r="Y200" s="132"/>
      <c r="Z200" s="132"/>
      <c r="AA200" s="132"/>
      <c r="AB200" s="132"/>
      <c r="AC200" s="132"/>
      <c r="AD200" s="132"/>
      <c r="AE200" s="132" t="s">
        <v>112</v>
      </c>
      <c r="AF200" s="132">
        <v>0</v>
      </c>
      <c r="AG200" s="132"/>
      <c r="AH200" s="132"/>
      <c r="AI200" s="132"/>
      <c r="AJ200" s="132"/>
      <c r="AK200" s="132"/>
      <c r="AL200" s="132"/>
      <c r="AM200" s="132"/>
      <c r="AN200" s="132"/>
      <c r="AO200" s="132"/>
      <c r="AP200" s="132"/>
      <c r="AQ200" s="132"/>
      <c r="AR200" s="132"/>
      <c r="AS200" s="132"/>
      <c r="AT200" s="132"/>
      <c r="AU200" s="132"/>
      <c r="AV200" s="132"/>
      <c r="AW200" s="132"/>
      <c r="AX200" s="132"/>
      <c r="AY200" s="132"/>
      <c r="AZ200" s="132"/>
      <c r="BA200" s="132"/>
      <c r="BB200" s="132"/>
      <c r="BC200" s="132"/>
      <c r="BD200" s="132"/>
      <c r="BE200" s="132"/>
      <c r="BF200" s="132"/>
      <c r="BG200" s="132"/>
      <c r="BH200" s="132"/>
    </row>
    <row r="201" spans="1:60" outlineLevel="1" x14ac:dyDescent="0.2">
      <c r="A201" s="124"/>
      <c r="B201" s="124"/>
      <c r="C201" s="133" t="s">
        <v>461</v>
      </c>
      <c r="D201" s="160"/>
      <c r="E201" s="134">
        <v>3.6749999999999998</v>
      </c>
      <c r="F201" s="129"/>
      <c r="G201" s="129"/>
      <c r="H201" s="129"/>
      <c r="I201" s="129"/>
      <c r="J201" s="129"/>
      <c r="K201" s="129"/>
      <c r="L201" s="129"/>
      <c r="M201" s="129"/>
      <c r="N201" s="130"/>
      <c r="O201" s="130"/>
      <c r="P201" s="130"/>
      <c r="Q201" s="130"/>
      <c r="R201" s="130"/>
      <c r="S201" s="130"/>
      <c r="T201" s="131"/>
      <c r="U201" s="130"/>
      <c r="V201" s="132"/>
      <c r="W201" s="132"/>
      <c r="X201" s="132"/>
      <c r="Y201" s="132"/>
      <c r="Z201" s="132"/>
      <c r="AA201" s="132"/>
      <c r="AB201" s="132"/>
      <c r="AC201" s="132"/>
      <c r="AD201" s="132"/>
      <c r="AE201" s="132" t="s">
        <v>112</v>
      </c>
      <c r="AF201" s="132">
        <v>0</v>
      </c>
      <c r="AG201" s="132"/>
      <c r="AH201" s="132"/>
      <c r="AI201" s="132"/>
      <c r="AJ201" s="132"/>
      <c r="AK201" s="132"/>
      <c r="AL201" s="132"/>
      <c r="AM201" s="132"/>
      <c r="AN201" s="132"/>
      <c r="AO201" s="132"/>
      <c r="AP201" s="132"/>
      <c r="AQ201" s="132"/>
      <c r="AR201" s="132"/>
      <c r="AS201" s="132"/>
      <c r="AT201" s="132"/>
      <c r="AU201" s="132"/>
      <c r="AV201" s="132"/>
      <c r="AW201" s="132"/>
      <c r="AX201" s="132"/>
      <c r="AY201" s="132"/>
      <c r="AZ201" s="132"/>
      <c r="BA201" s="132"/>
      <c r="BB201" s="132"/>
      <c r="BC201" s="132"/>
      <c r="BD201" s="132"/>
      <c r="BE201" s="132"/>
      <c r="BF201" s="132"/>
      <c r="BG201" s="132"/>
      <c r="BH201" s="132"/>
    </row>
    <row r="202" spans="1:60" outlineLevel="1" x14ac:dyDescent="0.2">
      <c r="A202" s="124"/>
      <c r="B202" s="124"/>
      <c r="C202" s="133" t="s">
        <v>329</v>
      </c>
      <c r="D202" s="160"/>
      <c r="E202" s="134">
        <v>5.25</v>
      </c>
      <c r="F202" s="129"/>
      <c r="G202" s="129"/>
      <c r="H202" s="129"/>
      <c r="I202" s="129"/>
      <c r="J202" s="129"/>
      <c r="K202" s="129"/>
      <c r="L202" s="129"/>
      <c r="M202" s="129"/>
      <c r="N202" s="130"/>
      <c r="O202" s="130"/>
      <c r="P202" s="130"/>
      <c r="Q202" s="130"/>
      <c r="R202" s="130"/>
      <c r="S202" s="130"/>
      <c r="T202" s="131"/>
      <c r="U202" s="130"/>
      <c r="V202" s="132"/>
      <c r="W202" s="132"/>
      <c r="X202" s="132"/>
      <c r="Y202" s="132"/>
      <c r="Z202" s="132"/>
      <c r="AA202" s="132"/>
      <c r="AB202" s="132"/>
      <c r="AC202" s="132"/>
      <c r="AD202" s="132"/>
      <c r="AE202" s="132" t="s">
        <v>112</v>
      </c>
      <c r="AF202" s="132">
        <v>0</v>
      </c>
      <c r="AG202" s="132"/>
      <c r="AH202" s="132"/>
      <c r="AI202" s="132"/>
      <c r="AJ202" s="132"/>
      <c r="AK202" s="132"/>
      <c r="AL202" s="132"/>
      <c r="AM202" s="132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2"/>
      <c r="AY202" s="132"/>
      <c r="AZ202" s="132"/>
      <c r="BA202" s="132"/>
      <c r="BB202" s="132"/>
      <c r="BC202" s="132"/>
      <c r="BD202" s="132"/>
      <c r="BE202" s="132"/>
      <c r="BF202" s="132"/>
      <c r="BG202" s="132"/>
      <c r="BH202" s="132"/>
    </row>
    <row r="203" spans="1:60" outlineLevel="1" x14ac:dyDescent="0.2">
      <c r="A203" s="124"/>
      <c r="B203" s="124"/>
      <c r="C203" s="133" t="s">
        <v>462</v>
      </c>
      <c r="D203" s="160"/>
      <c r="E203" s="134">
        <v>1.35</v>
      </c>
      <c r="F203" s="129"/>
      <c r="G203" s="129"/>
      <c r="H203" s="129"/>
      <c r="I203" s="129"/>
      <c r="J203" s="129"/>
      <c r="K203" s="129"/>
      <c r="L203" s="129"/>
      <c r="M203" s="129"/>
      <c r="N203" s="130"/>
      <c r="O203" s="130"/>
      <c r="P203" s="130"/>
      <c r="Q203" s="130"/>
      <c r="R203" s="130"/>
      <c r="S203" s="130"/>
      <c r="T203" s="131"/>
      <c r="U203" s="130"/>
      <c r="V203" s="132"/>
      <c r="W203" s="132"/>
      <c r="X203" s="132"/>
      <c r="Y203" s="132"/>
      <c r="Z203" s="132"/>
      <c r="AA203" s="132"/>
      <c r="AB203" s="132"/>
      <c r="AC203" s="132"/>
      <c r="AD203" s="132"/>
      <c r="AE203" s="132" t="s">
        <v>112</v>
      </c>
      <c r="AF203" s="132">
        <v>0</v>
      </c>
      <c r="AG203" s="132"/>
      <c r="AH203" s="132"/>
      <c r="AI203" s="132"/>
      <c r="AJ203" s="132"/>
      <c r="AK203" s="132"/>
      <c r="AL203" s="132"/>
      <c r="AM203" s="132"/>
      <c r="AN203" s="132"/>
      <c r="AO203" s="132"/>
      <c r="AP203" s="132"/>
      <c r="AQ203" s="132"/>
      <c r="AR203" s="132"/>
      <c r="AS203" s="132"/>
      <c r="AT203" s="132"/>
      <c r="AU203" s="132"/>
      <c r="AV203" s="132"/>
      <c r="AW203" s="132"/>
      <c r="AX203" s="132"/>
      <c r="AY203" s="132"/>
      <c r="AZ203" s="132"/>
      <c r="BA203" s="132"/>
      <c r="BB203" s="132"/>
      <c r="BC203" s="132"/>
      <c r="BD203" s="132"/>
      <c r="BE203" s="132"/>
      <c r="BF203" s="132"/>
      <c r="BG203" s="132"/>
      <c r="BH203" s="132"/>
    </row>
    <row r="204" spans="1:60" outlineLevel="1" x14ac:dyDescent="0.2">
      <c r="A204" s="124"/>
      <c r="B204" s="124"/>
      <c r="C204" s="133" t="s">
        <v>334</v>
      </c>
      <c r="D204" s="160"/>
      <c r="E204" s="134">
        <v>5.7</v>
      </c>
      <c r="F204" s="129"/>
      <c r="G204" s="129"/>
      <c r="H204" s="129"/>
      <c r="I204" s="129"/>
      <c r="J204" s="129"/>
      <c r="K204" s="129"/>
      <c r="L204" s="129"/>
      <c r="M204" s="129"/>
      <c r="N204" s="130"/>
      <c r="O204" s="130"/>
      <c r="P204" s="130"/>
      <c r="Q204" s="130"/>
      <c r="R204" s="130"/>
      <c r="S204" s="130"/>
      <c r="T204" s="131"/>
      <c r="U204" s="130"/>
      <c r="V204" s="132"/>
      <c r="W204" s="132"/>
      <c r="X204" s="132"/>
      <c r="Y204" s="132"/>
      <c r="Z204" s="132"/>
      <c r="AA204" s="132"/>
      <c r="AB204" s="132"/>
      <c r="AC204" s="132"/>
      <c r="AD204" s="132"/>
      <c r="AE204" s="132" t="s">
        <v>112</v>
      </c>
      <c r="AF204" s="132">
        <v>0</v>
      </c>
      <c r="AG204" s="132"/>
      <c r="AH204" s="132"/>
      <c r="AI204" s="132"/>
      <c r="AJ204" s="132"/>
      <c r="AK204" s="132"/>
      <c r="AL204" s="132"/>
      <c r="AM204" s="132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32"/>
      <c r="AY204" s="132"/>
      <c r="AZ204" s="132"/>
      <c r="BA204" s="132"/>
      <c r="BB204" s="132"/>
      <c r="BC204" s="132"/>
      <c r="BD204" s="132"/>
      <c r="BE204" s="132"/>
      <c r="BF204" s="132"/>
      <c r="BG204" s="132"/>
      <c r="BH204" s="132"/>
    </row>
    <row r="205" spans="1:60" outlineLevel="1" x14ac:dyDescent="0.2">
      <c r="A205" s="124"/>
      <c r="B205" s="124"/>
      <c r="C205" s="133" t="s">
        <v>330</v>
      </c>
      <c r="D205" s="160"/>
      <c r="E205" s="134">
        <v>4.5</v>
      </c>
      <c r="F205" s="129"/>
      <c r="G205" s="129"/>
      <c r="H205" s="129"/>
      <c r="I205" s="129"/>
      <c r="J205" s="129"/>
      <c r="K205" s="129"/>
      <c r="L205" s="129"/>
      <c r="M205" s="129"/>
      <c r="N205" s="130"/>
      <c r="O205" s="130"/>
      <c r="P205" s="130"/>
      <c r="Q205" s="130"/>
      <c r="R205" s="130"/>
      <c r="S205" s="130"/>
      <c r="T205" s="131"/>
      <c r="U205" s="130"/>
      <c r="V205" s="132"/>
      <c r="W205" s="132"/>
      <c r="X205" s="132"/>
      <c r="Y205" s="132"/>
      <c r="Z205" s="132"/>
      <c r="AA205" s="132"/>
      <c r="AB205" s="132"/>
      <c r="AC205" s="132"/>
      <c r="AD205" s="132"/>
      <c r="AE205" s="132" t="s">
        <v>112</v>
      </c>
      <c r="AF205" s="132">
        <v>0</v>
      </c>
      <c r="AG205" s="132"/>
      <c r="AH205" s="132"/>
      <c r="AI205" s="132"/>
      <c r="AJ205" s="132"/>
      <c r="AK205" s="132"/>
      <c r="AL205" s="132"/>
      <c r="AM205" s="132"/>
      <c r="AN205" s="132"/>
      <c r="AO205" s="132"/>
      <c r="AP205" s="132"/>
      <c r="AQ205" s="132"/>
      <c r="AR205" s="132"/>
      <c r="AS205" s="132"/>
      <c r="AT205" s="132"/>
      <c r="AU205" s="132"/>
      <c r="AV205" s="132"/>
      <c r="AW205" s="132"/>
      <c r="AX205" s="132"/>
      <c r="AY205" s="132"/>
      <c r="AZ205" s="132"/>
      <c r="BA205" s="132"/>
      <c r="BB205" s="132"/>
      <c r="BC205" s="132"/>
      <c r="BD205" s="132"/>
      <c r="BE205" s="132"/>
      <c r="BF205" s="132"/>
      <c r="BG205" s="132"/>
      <c r="BH205" s="132"/>
    </row>
    <row r="206" spans="1:60" outlineLevel="1" x14ac:dyDescent="0.2">
      <c r="A206" s="124"/>
      <c r="B206" s="124"/>
      <c r="C206" s="133" t="s">
        <v>503</v>
      </c>
      <c r="D206" s="160"/>
      <c r="E206" s="134">
        <v>3.15</v>
      </c>
      <c r="F206" s="129"/>
      <c r="G206" s="129"/>
      <c r="H206" s="129"/>
      <c r="I206" s="129"/>
      <c r="J206" s="129"/>
      <c r="K206" s="129"/>
      <c r="L206" s="129"/>
      <c r="M206" s="129"/>
      <c r="N206" s="130"/>
      <c r="O206" s="130"/>
      <c r="P206" s="130"/>
      <c r="Q206" s="130"/>
      <c r="R206" s="130"/>
      <c r="S206" s="130"/>
      <c r="T206" s="131"/>
      <c r="U206" s="130"/>
      <c r="V206" s="132"/>
      <c r="W206" s="132"/>
      <c r="X206" s="132"/>
      <c r="Y206" s="132"/>
      <c r="Z206" s="132"/>
      <c r="AA206" s="132"/>
      <c r="AB206" s="132"/>
      <c r="AC206" s="132"/>
      <c r="AD206" s="132"/>
      <c r="AE206" s="132" t="s">
        <v>112</v>
      </c>
      <c r="AF206" s="132">
        <v>0</v>
      </c>
      <c r="AG206" s="132"/>
      <c r="AH206" s="132"/>
      <c r="AI206" s="132"/>
      <c r="AJ206" s="132"/>
      <c r="AK206" s="132"/>
      <c r="AL206" s="132"/>
      <c r="AM206" s="132"/>
      <c r="AN206" s="132"/>
      <c r="AO206" s="132"/>
      <c r="AP206" s="132"/>
      <c r="AQ206" s="132"/>
      <c r="AR206" s="132"/>
      <c r="AS206" s="132"/>
      <c r="AT206" s="132"/>
      <c r="AU206" s="132"/>
      <c r="AV206" s="132"/>
      <c r="AW206" s="132"/>
      <c r="AX206" s="132"/>
      <c r="AY206" s="132"/>
      <c r="AZ206" s="132"/>
      <c r="BA206" s="132"/>
      <c r="BB206" s="132"/>
      <c r="BC206" s="132"/>
      <c r="BD206" s="132"/>
      <c r="BE206" s="132"/>
      <c r="BF206" s="132"/>
      <c r="BG206" s="132"/>
      <c r="BH206" s="132"/>
    </row>
    <row r="207" spans="1:60" outlineLevel="1" x14ac:dyDescent="0.2">
      <c r="A207" s="124"/>
      <c r="B207" s="124"/>
      <c r="C207" s="133" t="s">
        <v>331</v>
      </c>
      <c r="D207" s="160"/>
      <c r="E207" s="134">
        <v>4.5</v>
      </c>
      <c r="F207" s="129"/>
      <c r="G207" s="129"/>
      <c r="H207" s="129"/>
      <c r="I207" s="129"/>
      <c r="J207" s="129"/>
      <c r="K207" s="129"/>
      <c r="L207" s="129"/>
      <c r="M207" s="129"/>
      <c r="N207" s="130"/>
      <c r="O207" s="130"/>
      <c r="P207" s="130"/>
      <c r="Q207" s="130"/>
      <c r="R207" s="130"/>
      <c r="S207" s="130"/>
      <c r="T207" s="131"/>
      <c r="U207" s="130"/>
      <c r="V207" s="132"/>
      <c r="W207" s="132"/>
      <c r="X207" s="132"/>
      <c r="Y207" s="132"/>
      <c r="Z207" s="132"/>
      <c r="AA207" s="132"/>
      <c r="AB207" s="132"/>
      <c r="AC207" s="132"/>
      <c r="AD207" s="132"/>
      <c r="AE207" s="132" t="s">
        <v>112</v>
      </c>
      <c r="AF207" s="132">
        <v>0</v>
      </c>
      <c r="AG207" s="132"/>
      <c r="AH207" s="132"/>
      <c r="AI207" s="132"/>
      <c r="AJ207" s="132"/>
      <c r="AK207" s="132"/>
      <c r="AL207" s="132"/>
      <c r="AM207" s="132"/>
      <c r="AN207" s="132"/>
      <c r="AO207" s="132"/>
      <c r="AP207" s="132"/>
      <c r="AQ207" s="132"/>
      <c r="AR207" s="132"/>
      <c r="AS207" s="132"/>
      <c r="AT207" s="132"/>
      <c r="AU207" s="132"/>
      <c r="AV207" s="132"/>
      <c r="AW207" s="132"/>
      <c r="AX207" s="132"/>
      <c r="AY207" s="132"/>
      <c r="AZ207" s="132"/>
      <c r="BA207" s="132"/>
      <c r="BB207" s="132"/>
      <c r="BC207" s="132"/>
      <c r="BD207" s="132"/>
      <c r="BE207" s="132"/>
      <c r="BF207" s="132"/>
      <c r="BG207" s="132"/>
      <c r="BH207" s="132"/>
    </row>
    <row r="208" spans="1:60" outlineLevel="1" x14ac:dyDescent="0.2">
      <c r="A208" s="124"/>
      <c r="B208" s="124"/>
      <c r="C208" s="133" t="s">
        <v>332</v>
      </c>
      <c r="D208" s="160"/>
      <c r="E208" s="134">
        <v>6.36</v>
      </c>
      <c r="F208" s="129"/>
      <c r="G208" s="129"/>
      <c r="H208" s="129"/>
      <c r="I208" s="129"/>
      <c r="J208" s="129"/>
      <c r="K208" s="129"/>
      <c r="L208" s="129"/>
      <c r="M208" s="129"/>
      <c r="N208" s="130"/>
      <c r="O208" s="130"/>
      <c r="P208" s="130"/>
      <c r="Q208" s="130"/>
      <c r="R208" s="130"/>
      <c r="S208" s="130"/>
      <c r="T208" s="131"/>
      <c r="U208" s="130"/>
      <c r="V208" s="132"/>
      <c r="W208" s="132"/>
      <c r="X208" s="132"/>
      <c r="Y208" s="132"/>
      <c r="Z208" s="132"/>
      <c r="AA208" s="132"/>
      <c r="AB208" s="132"/>
      <c r="AC208" s="132"/>
      <c r="AD208" s="132"/>
      <c r="AE208" s="132" t="s">
        <v>112</v>
      </c>
      <c r="AF208" s="132">
        <v>0</v>
      </c>
      <c r="AG208" s="132"/>
      <c r="AH208" s="132"/>
      <c r="AI208" s="132"/>
      <c r="AJ208" s="132"/>
      <c r="AK208" s="132"/>
      <c r="AL208" s="132"/>
      <c r="AM208" s="132"/>
      <c r="AN208" s="132"/>
      <c r="AO208" s="132"/>
      <c r="AP208" s="132"/>
      <c r="AQ208" s="132"/>
      <c r="AR208" s="132"/>
      <c r="AS208" s="132"/>
      <c r="AT208" s="132"/>
      <c r="AU208" s="132"/>
      <c r="AV208" s="132"/>
      <c r="AW208" s="132"/>
      <c r="AX208" s="132"/>
      <c r="AY208" s="132"/>
      <c r="AZ208" s="132"/>
      <c r="BA208" s="132"/>
      <c r="BB208" s="132"/>
      <c r="BC208" s="132"/>
      <c r="BD208" s="132"/>
      <c r="BE208" s="132"/>
      <c r="BF208" s="132"/>
      <c r="BG208" s="132"/>
      <c r="BH208" s="132"/>
    </row>
    <row r="209" spans="1:60" outlineLevel="1" x14ac:dyDescent="0.2">
      <c r="A209" s="124">
        <v>67</v>
      </c>
      <c r="B209" s="124" t="s">
        <v>191</v>
      </c>
      <c r="C209" s="125" t="s">
        <v>192</v>
      </c>
      <c r="D209" s="130" t="s">
        <v>58</v>
      </c>
      <c r="E209" s="127">
        <v>72.06</v>
      </c>
      <c r="F209" s="128"/>
      <c r="G209" s="129">
        <f>ROUND(E209*F209,2)</f>
        <v>0</v>
      </c>
      <c r="H209" s="129"/>
      <c r="I209" s="129">
        <f>ROUND(E209*H209,2)</f>
        <v>0</v>
      </c>
      <c r="J209" s="129"/>
      <c r="K209" s="129">
        <f>ROUND(E209*J209,2)</f>
        <v>0</v>
      </c>
      <c r="L209" s="129">
        <v>21</v>
      </c>
      <c r="M209" s="129">
        <f>G209*(1+L209/100)</f>
        <v>0</v>
      </c>
      <c r="N209" s="130">
        <v>4.9100000000000003E-3</v>
      </c>
      <c r="O209" s="130">
        <f>ROUND(E209*N209,5)</f>
        <v>0.35381000000000001</v>
      </c>
      <c r="P209" s="130">
        <v>0</v>
      </c>
      <c r="Q209" s="130">
        <f>ROUND(E209*P209,5)</f>
        <v>0</v>
      </c>
      <c r="R209" s="130"/>
      <c r="S209" s="130"/>
      <c r="T209" s="131">
        <v>1.0165</v>
      </c>
      <c r="U209" s="130">
        <f>ROUND(E209*T209,2)</f>
        <v>73.25</v>
      </c>
      <c r="V209" s="132"/>
      <c r="W209" s="132"/>
      <c r="X209" s="132"/>
      <c r="Y209" s="132"/>
      <c r="Z209" s="132"/>
      <c r="AA209" s="132"/>
      <c r="AB209" s="132"/>
      <c r="AC209" s="132"/>
      <c r="AD209" s="132"/>
      <c r="AE209" s="132" t="s">
        <v>81</v>
      </c>
      <c r="AF209" s="132"/>
      <c r="AG209" s="132"/>
      <c r="AH209" s="132"/>
      <c r="AI209" s="132"/>
      <c r="AJ209" s="132"/>
      <c r="AK209" s="132"/>
      <c r="AL209" s="132"/>
      <c r="AM209" s="132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32"/>
      <c r="AY209" s="132"/>
      <c r="AZ209" s="132"/>
      <c r="BA209" s="132"/>
      <c r="BB209" s="132"/>
      <c r="BC209" s="132"/>
      <c r="BD209" s="132"/>
      <c r="BE209" s="132"/>
      <c r="BF209" s="132"/>
      <c r="BG209" s="132"/>
      <c r="BH209" s="132"/>
    </row>
    <row r="210" spans="1:60" outlineLevel="1" x14ac:dyDescent="0.2">
      <c r="A210" s="124"/>
      <c r="B210" s="124"/>
      <c r="C210" s="161" t="s">
        <v>333</v>
      </c>
      <c r="D210" s="162"/>
      <c r="E210" s="163"/>
      <c r="F210" s="164"/>
      <c r="G210" s="165"/>
      <c r="H210" s="129"/>
      <c r="I210" s="129"/>
      <c r="J210" s="129"/>
      <c r="K210" s="129"/>
      <c r="L210" s="129"/>
      <c r="M210" s="129"/>
      <c r="N210" s="130"/>
      <c r="O210" s="130"/>
      <c r="P210" s="130"/>
      <c r="Q210" s="130"/>
      <c r="R210" s="130"/>
      <c r="S210" s="130"/>
      <c r="T210" s="131"/>
      <c r="U210" s="130"/>
      <c r="V210" s="132"/>
      <c r="W210" s="132"/>
      <c r="X210" s="132"/>
      <c r="Y210" s="132"/>
      <c r="Z210" s="132"/>
      <c r="AA210" s="132"/>
      <c r="AB210" s="132"/>
      <c r="AC210" s="132"/>
      <c r="AD210" s="132"/>
      <c r="AE210" s="132" t="s">
        <v>300</v>
      </c>
      <c r="AF210" s="132"/>
      <c r="AG210" s="132"/>
      <c r="AH210" s="132"/>
      <c r="AI210" s="132"/>
      <c r="AJ210" s="132"/>
      <c r="AK210" s="132"/>
      <c r="AL210" s="132"/>
      <c r="AM210" s="132"/>
      <c r="AN210" s="132"/>
      <c r="AO210" s="132"/>
      <c r="AP210" s="132"/>
      <c r="AQ210" s="132"/>
      <c r="AR210" s="132"/>
      <c r="AS210" s="132"/>
      <c r="AT210" s="132"/>
      <c r="AU210" s="132"/>
      <c r="AV210" s="132"/>
      <c r="AW210" s="132"/>
      <c r="AX210" s="132"/>
      <c r="AY210" s="132"/>
      <c r="AZ210" s="132"/>
      <c r="BA210" s="166" t="str">
        <f>C210</f>
        <v>včetně dodávky lepidla a vyplnění ložných spar a koutů silikonem</v>
      </c>
      <c r="BB210" s="132"/>
      <c r="BC210" s="132"/>
      <c r="BD210" s="132"/>
      <c r="BE210" s="132"/>
      <c r="BF210" s="132"/>
      <c r="BG210" s="132"/>
      <c r="BH210" s="132"/>
    </row>
    <row r="211" spans="1:60" outlineLevel="1" x14ac:dyDescent="0.2">
      <c r="A211" s="124"/>
      <c r="B211" s="124"/>
      <c r="C211" s="133" t="s">
        <v>460</v>
      </c>
      <c r="D211" s="160"/>
      <c r="E211" s="134">
        <v>1.65</v>
      </c>
      <c r="F211" s="129"/>
      <c r="G211" s="129"/>
      <c r="H211" s="129"/>
      <c r="I211" s="129"/>
      <c r="J211" s="129"/>
      <c r="K211" s="129"/>
      <c r="L211" s="129"/>
      <c r="M211" s="129"/>
      <c r="N211" s="130"/>
      <c r="O211" s="130"/>
      <c r="P211" s="130"/>
      <c r="Q211" s="130"/>
      <c r="R211" s="130"/>
      <c r="S211" s="130"/>
      <c r="T211" s="131"/>
      <c r="U211" s="130"/>
      <c r="V211" s="132"/>
      <c r="W211" s="132"/>
      <c r="X211" s="132"/>
      <c r="Y211" s="132"/>
      <c r="Z211" s="132"/>
      <c r="AA211" s="132"/>
      <c r="AB211" s="132"/>
      <c r="AC211" s="132"/>
      <c r="AD211" s="132"/>
      <c r="AE211" s="132" t="s">
        <v>112</v>
      </c>
      <c r="AF211" s="132">
        <v>0</v>
      </c>
      <c r="AG211" s="132"/>
      <c r="AH211" s="132"/>
      <c r="AI211" s="132"/>
      <c r="AJ211" s="132"/>
      <c r="AK211" s="132"/>
      <c r="AL211" s="132"/>
      <c r="AM211" s="132"/>
      <c r="AN211" s="132"/>
      <c r="AO211" s="132"/>
      <c r="AP211" s="132"/>
      <c r="AQ211" s="132"/>
      <c r="AR211" s="132"/>
      <c r="AS211" s="132"/>
      <c r="AT211" s="132"/>
      <c r="AU211" s="132"/>
      <c r="AV211" s="132"/>
      <c r="AW211" s="132"/>
      <c r="AX211" s="132"/>
      <c r="AY211" s="132"/>
      <c r="AZ211" s="132"/>
      <c r="BA211" s="132"/>
      <c r="BB211" s="132"/>
      <c r="BC211" s="132"/>
      <c r="BD211" s="132"/>
      <c r="BE211" s="132"/>
      <c r="BF211" s="132"/>
      <c r="BG211" s="132"/>
      <c r="BH211" s="132"/>
    </row>
    <row r="212" spans="1:60" outlineLevel="1" x14ac:dyDescent="0.2">
      <c r="A212" s="124"/>
      <c r="B212" s="124"/>
      <c r="C212" s="133" t="s">
        <v>461</v>
      </c>
      <c r="D212" s="160"/>
      <c r="E212" s="134">
        <v>3.6749999999999998</v>
      </c>
      <c r="F212" s="129"/>
      <c r="G212" s="129"/>
      <c r="H212" s="129"/>
      <c r="I212" s="129"/>
      <c r="J212" s="129"/>
      <c r="K212" s="129"/>
      <c r="L212" s="129"/>
      <c r="M212" s="129"/>
      <c r="N212" s="130"/>
      <c r="O212" s="130"/>
      <c r="P212" s="130"/>
      <c r="Q212" s="130"/>
      <c r="R212" s="130"/>
      <c r="S212" s="130"/>
      <c r="T212" s="131"/>
      <c r="U212" s="130"/>
      <c r="V212" s="132"/>
      <c r="W212" s="132"/>
      <c r="X212" s="132"/>
      <c r="Y212" s="132"/>
      <c r="Z212" s="132"/>
      <c r="AA212" s="132"/>
      <c r="AB212" s="132"/>
      <c r="AC212" s="132"/>
      <c r="AD212" s="132"/>
      <c r="AE212" s="132" t="s">
        <v>112</v>
      </c>
      <c r="AF212" s="132">
        <v>0</v>
      </c>
      <c r="AG212" s="132"/>
      <c r="AH212" s="132"/>
      <c r="AI212" s="132"/>
      <c r="AJ212" s="132"/>
      <c r="AK212" s="132"/>
      <c r="AL212" s="132"/>
      <c r="AM212" s="132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32"/>
      <c r="AY212" s="132"/>
      <c r="AZ212" s="132"/>
      <c r="BA212" s="132"/>
      <c r="BB212" s="132"/>
      <c r="BC212" s="132"/>
      <c r="BD212" s="132"/>
      <c r="BE212" s="132"/>
      <c r="BF212" s="132"/>
      <c r="BG212" s="132"/>
      <c r="BH212" s="132"/>
    </row>
    <row r="213" spans="1:60" outlineLevel="1" x14ac:dyDescent="0.2">
      <c r="A213" s="124"/>
      <c r="B213" s="124"/>
      <c r="C213" s="133" t="s">
        <v>329</v>
      </c>
      <c r="D213" s="160"/>
      <c r="E213" s="134">
        <v>5.25</v>
      </c>
      <c r="F213" s="129"/>
      <c r="G213" s="129"/>
      <c r="H213" s="129"/>
      <c r="I213" s="129"/>
      <c r="J213" s="129"/>
      <c r="K213" s="129"/>
      <c r="L213" s="129"/>
      <c r="M213" s="129"/>
      <c r="N213" s="130"/>
      <c r="O213" s="130"/>
      <c r="P213" s="130"/>
      <c r="Q213" s="130"/>
      <c r="R213" s="130"/>
      <c r="S213" s="130"/>
      <c r="T213" s="131"/>
      <c r="U213" s="130"/>
      <c r="V213" s="132"/>
      <c r="W213" s="132"/>
      <c r="X213" s="132"/>
      <c r="Y213" s="132"/>
      <c r="Z213" s="132"/>
      <c r="AA213" s="132"/>
      <c r="AB213" s="132"/>
      <c r="AC213" s="132"/>
      <c r="AD213" s="132"/>
      <c r="AE213" s="132" t="s">
        <v>112</v>
      </c>
      <c r="AF213" s="132">
        <v>0</v>
      </c>
      <c r="AG213" s="132"/>
      <c r="AH213" s="132"/>
      <c r="AI213" s="132"/>
      <c r="AJ213" s="132"/>
      <c r="AK213" s="132"/>
      <c r="AL213" s="132"/>
      <c r="AM213" s="132"/>
      <c r="AN213" s="132"/>
      <c r="AO213" s="132"/>
      <c r="AP213" s="132"/>
      <c r="AQ213" s="132"/>
      <c r="AR213" s="132"/>
      <c r="AS213" s="132"/>
      <c r="AT213" s="132"/>
      <c r="AU213" s="132"/>
      <c r="AV213" s="132"/>
      <c r="AW213" s="132"/>
      <c r="AX213" s="132"/>
      <c r="AY213" s="132"/>
      <c r="AZ213" s="132"/>
      <c r="BA213" s="132"/>
      <c r="BB213" s="132"/>
      <c r="BC213" s="132"/>
      <c r="BD213" s="132"/>
      <c r="BE213" s="132"/>
      <c r="BF213" s="132"/>
      <c r="BG213" s="132"/>
      <c r="BH213" s="132"/>
    </row>
    <row r="214" spans="1:60" outlineLevel="1" x14ac:dyDescent="0.2">
      <c r="A214" s="124"/>
      <c r="B214" s="124"/>
      <c r="C214" s="133" t="s">
        <v>463</v>
      </c>
      <c r="D214" s="160"/>
      <c r="E214" s="134">
        <v>8.19</v>
      </c>
      <c r="F214" s="129"/>
      <c r="G214" s="129"/>
      <c r="H214" s="129"/>
      <c r="I214" s="129"/>
      <c r="J214" s="129"/>
      <c r="K214" s="129"/>
      <c r="L214" s="129"/>
      <c r="M214" s="129"/>
      <c r="N214" s="130"/>
      <c r="O214" s="130"/>
      <c r="P214" s="130"/>
      <c r="Q214" s="130"/>
      <c r="R214" s="130"/>
      <c r="S214" s="130"/>
      <c r="T214" s="131"/>
      <c r="U214" s="130"/>
      <c r="V214" s="132"/>
      <c r="W214" s="132"/>
      <c r="X214" s="132"/>
      <c r="Y214" s="132"/>
      <c r="Z214" s="132"/>
      <c r="AA214" s="132"/>
      <c r="AB214" s="132"/>
      <c r="AC214" s="132"/>
      <c r="AD214" s="132"/>
      <c r="AE214" s="132" t="s">
        <v>112</v>
      </c>
      <c r="AF214" s="132">
        <v>0</v>
      </c>
      <c r="AG214" s="132"/>
      <c r="AH214" s="132"/>
      <c r="AI214" s="132"/>
      <c r="AJ214" s="132"/>
      <c r="AK214" s="132"/>
      <c r="AL214" s="132"/>
      <c r="AM214" s="132"/>
      <c r="AN214" s="132"/>
      <c r="AO214" s="132"/>
      <c r="AP214" s="132"/>
      <c r="AQ214" s="132"/>
      <c r="AR214" s="132"/>
      <c r="AS214" s="132"/>
      <c r="AT214" s="132"/>
      <c r="AU214" s="132"/>
      <c r="AV214" s="132"/>
      <c r="AW214" s="132"/>
      <c r="AX214" s="132"/>
      <c r="AY214" s="132"/>
      <c r="AZ214" s="132"/>
      <c r="BA214" s="132"/>
      <c r="BB214" s="132"/>
      <c r="BC214" s="132"/>
      <c r="BD214" s="132"/>
      <c r="BE214" s="132"/>
      <c r="BF214" s="132"/>
      <c r="BG214" s="132"/>
      <c r="BH214" s="132"/>
    </row>
    <row r="215" spans="1:60" outlineLevel="1" x14ac:dyDescent="0.2">
      <c r="A215" s="124"/>
      <c r="B215" s="124"/>
      <c r="C215" s="133" t="s">
        <v>464</v>
      </c>
      <c r="D215" s="160"/>
      <c r="E215" s="134">
        <v>3.9750000000000001</v>
      </c>
      <c r="F215" s="129"/>
      <c r="G215" s="129"/>
      <c r="H215" s="129"/>
      <c r="I215" s="129"/>
      <c r="J215" s="129"/>
      <c r="K215" s="129"/>
      <c r="L215" s="129"/>
      <c r="M215" s="129"/>
      <c r="N215" s="130"/>
      <c r="O215" s="130"/>
      <c r="P215" s="130"/>
      <c r="Q215" s="130"/>
      <c r="R215" s="130"/>
      <c r="S215" s="130"/>
      <c r="T215" s="131"/>
      <c r="U215" s="130"/>
      <c r="V215" s="132"/>
      <c r="W215" s="132"/>
      <c r="X215" s="132"/>
      <c r="Y215" s="132"/>
      <c r="Z215" s="132"/>
      <c r="AA215" s="132"/>
      <c r="AB215" s="132"/>
      <c r="AC215" s="132"/>
      <c r="AD215" s="132"/>
      <c r="AE215" s="132" t="s">
        <v>112</v>
      </c>
      <c r="AF215" s="132">
        <v>0</v>
      </c>
      <c r="AG215" s="132"/>
      <c r="AH215" s="132"/>
      <c r="AI215" s="132"/>
      <c r="AJ215" s="132"/>
      <c r="AK215" s="132"/>
      <c r="AL215" s="132"/>
      <c r="AM215" s="132"/>
      <c r="AN215" s="132"/>
      <c r="AO215" s="132"/>
      <c r="AP215" s="132"/>
      <c r="AQ215" s="132"/>
      <c r="AR215" s="132"/>
      <c r="AS215" s="132"/>
      <c r="AT215" s="132"/>
      <c r="AU215" s="132"/>
      <c r="AV215" s="132"/>
      <c r="AW215" s="132"/>
      <c r="AX215" s="132"/>
      <c r="AY215" s="132"/>
      <c r="AZ215" s="132"/>
      <c r="BA215" s="132"/>
      <c r="BB215" s="132"/>
      <c r="BC215" s="132"/>
      <c r="BD215" s="132"/>
      <c r="BE215" s="132"/>
      <c r="BF215" s="132"/>
      <c r="BG215" s="132"/>
      <c r="BH215" s="132"/>
    </row>
    <row r="216" spans="1:60" outlineLevel="1" x14ac:dyDescent="0.2">
      <c r="A216" s="124"/>
      <c r="B216" s="124"/>
      <c r="C216" s="133" t="s">
        <v>334</v>
      </c>
      <c r="D216" s="160"/>
      <c r="E216" s="134">
        <v>5.7</v>
      </c>
      <c r="F216" s="129"/>
      <c r="G216" s="129"/>
      <c r="H216" s="129"/>
      <c r="I216" s="129"/>
      <c r="J216" s="129"/>
      <c r="K216" s="129"/>
      <c r="L216" s="129"/>
      <c r="M216" s="129"/>
      <c r="N216" s="130"/>
      <c r="O216" s="130"/>
      <c r="P216" s="130"/>
      <c r="Q216" s="130"/>
      <c r="R216" s="130"/>
      <c r="S216" s="130"/>
      <c r="T216" s="131"/>
      <c r="U216" s="130"/>
      <c r="V216" s="132"/>
      <c r="W216" s="132"/>
      <c r="X216" s="132"/>
      <c r="Y216" s="132"/>
      <c r="Z216" s="132"/>
      <c r="AA216" s="132"/>
      <c r="AB216" s="132"/>
      <c r="AC216" s="132"/>
      <c r="AD216" s="132"/>
      <c r="AE216" s="132" t="s">
        <v>112</v>
      </c>
      <c r="AF216" s="132">
        <v>0</v>
      </c>
      <c r="AG216" s="132"/>
      <c r="AH216" s="132"/>
      <c r="AI216" s="132"/>
      <c r="AJ216" s="132"/>
      <c r="AK216" s="132"/>
      <c r="AL216" s="132"/>
      <c r="AM216" s="132"/>
      <c r="AN216" s="132"/>
      <c r="AO216" s="132"/>
      <c r="AP216" s="132"/>
      <c r="AQ216" s="132"/>
      <c r="AR216" s="132"/>
      <c r="AS216" s="132"/>
      <c r="AT216" s="132"/>
      <c r="AU216" s="132"/>
      <c r="AV216" s="132"/>
      <c r="AW216" s="132"/>
      <c r="AX216" s="132"/>
      <c r="AY216" s="132"/>
      <c r="AZ216" s="132"/>
      <c r="BA216" s="132"/>
      <c r="BB216" s="132"/>
      <c r="BC216" s="132"/>
      <c r="BD216" s="132"/>
      <c r="BE216" s="132"/>
      <c r="BF216" s="132"/>
      <c r="BG216" s="132"/>
      <c r="BH216" s="132"/>
    </row>
    <row r="217" spans="1:60" outlineLevel="1" x14ac:dyDescent="0.2">
      <c r="A217" s="124"/>
      <c r="B217" s="124"/>
      <c r="C217" s="133" t="s">
        <v>330</v>
      </c>
      <c r="D217" s="160"/>
      <c r="E217" s="134">
        <v>4.5</v>
      </c>
      <c r="F217" s="129"/>
      <c r="G217" s="129"/>
      <c r="H217" s="129"/>
      <c r="I217" s="129"/>
      <c r="J217" s="129"/>
      <c r="K217" s="129"/>
      <c r="L217" s="129"/>
      <c r="M217" s="129"/>
      <c r="N217" s="130"/>
      <c r="O217" s="130"/>
      <c r="P217" s="130"/>
      <c r="Q217" s="130"/>
      <c r="R217" s="130"/>
      <c r="S217" s="130"/>
      <c r="T217" s="131"/>
      <c r="U217" s="130"/>
      <c r="V217" s="132"/>
      <c r="W217" s="132"/>
      <c r="X217" s="132"/>
      <c r="Y217" s="132"/>
      <c r="Z217" s="132"/>
      <c r="AA217" s="132"/>
      <c r="AB217" s="132"/>
      <c r="AC217" s="132"/>
      <c r="AD217" s="132"/>
      <c r="AE217" s="132" t="s">
        <v>112</v>
      </c>
      <c r="AF217" s="132">
        <v>0</v>
      </c>
      <c r="AG217" s="132"/>
      <c r="AH217" s="132"/>
      <c r="AI217" s="132"/>
      <c r="AJ217" s="132"/>
      <c r="AK217" s="132"/>
      <c r="AL217" s="132"/>
      <c r="AM217" s="132"/>
      <c r="AN217" s="132"/>
      <c r="AO217" s="132"/>
      <c r="AP217" s="132"/>
      <c r="AQ217" s="132"/>
      <c r="AR217" s="132"/>
      <c r="AS217" s="132"/>
      <c r="AT217" s="132"/>
      <c r="AU217" s="132"/>
      <c r="AV217" s="132"/>
      <c r="AW217" s="132"/>
      <c r="AX217" s="132"/>
      <c r="AY217" s="132"/>
      <c r="AZ217" s="132"/>
      <c r="BA217" s="132"/>
      <c r="BB217" s="132"/>
      <c r="BC217" s="132"/>
      <c r="BD217" s="132"/>
      <c r="BE217" s="132"/>
      <c r="BF217" s="132"/>
      <c r="BG217" s="132"/>
      <c r="BH217" s="132"/>
    </row>
    <row r="218" spans="1:60" outlineLevel="1" x14ac:dyDescent="0.2">
      <c r="A218" s="124"/>
      <c r="B218" s="124"/>
      <c r="C218" s="133" t="s">
        <v>504</v>
      </c>
      <c r="D218" s="160"/>
      <c r="E218" s="134">
        <v>7.65</v>
      </c>
      <c r="F218" s="129"/>
      <c r="G218" s="129"/>
      <c r="H218" s="129"/>
      <c r="I218" s="129"/>
      <c r="J218" s="129"/>
      <c r="K218" s="129"/>
      <c r="L218" s="129"/>
      <c r="M218" s="129"/>
      <c r="N218" s="130"/>
      <c r="O218" s="130"/>
      <c r="P218" s="130"/>
      <c r="Q218" s="130"/>
      <c r="R218" s="130"/>
      <c r="S218" s="130"/>
      <c r="T218" s="131"/>
      <c r="U218" s="130"/>
      <c r="V218" s="132"/>
      <c r="W218" s="132"/>
      <c r="X218" s="132"/>
      <c r="Y218" s="132"/>
      <c r="Z218" s="132"/>
      <c r="AA218" s="132"/>
      <c r="AB218" s="132"/>
      <c r="AC218" s="132"/>
      <c r="AD218" s="132"/>
      <c r="AE218" s="132" t="s">
        <v>112</v>
      </c>
      <c r="AF218" s="132">
        <v>0</v>
      </c>
      <c r="AG218" s="132"/>
      <c r="AH218" s="132"/>
      <c r="AI218" s="132"/>
      <c r="AJ218" s="132"/>
      <c r="AK218" s="132"/>
      <c r="AL218" s="132"/>
      <c r="AM218" s="132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32"/>
      <c r="AY218" s="132"/>
      <c r="AZ218" s="132"/>
      <c r="BA218" s="132"/>
      <c r="BB218" s="132"/>
      <c r="BC218" s="132"/>
      <c r="BD218" s="132"/>
      <c r="BE218" s="132"/>
      <c r="BF218" s="132"/>
      <c r="BG218" s="132"/>
      <c r="BH218" s="132"/>
    </row>
    <row r="219" spans="1:60" outlineLevel="1" x14ac:dyDescent="0.2">
      <c r="A219" s="124"/>
      <c r="B219" s="124"/>
      <c r="C219" s="133" t="s">
        <v>331</v>
      </c>
      <c r="D219" s="160"/>
      <c r="E219" s="134">
        <v>4.5</v>
      </c>
      <c r="F219" s="129"/>
      <c r="G219" s="129"/>
      <c r="H219" s="129"/>
      <c r="I219" s="129"/>
      <c r="J219" s="129"/>
      <c r="K219" s="129"/>
      <c r="L219" s="129"/>
      <c r="M219" s="129"/>
      <c r="N219" s="130"/>
      <c r="O219" s="130"/>
      <c r="P219" s="130"/>
      <c r="Q219" s="130"/>
      <c r="R219" s="130"/>
      <c r="S219" s="130"/>
      <c r="T219" s="131"/>
      <c r="U219" s="130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 t="s">
        <v>112</v>
      </c>
      <c r="AF219" s="132">
        <v>0</v>
      </c>
      <c r="AG219" s="132"/>
      <c r="AH219" s="132"/>
      <c r="AI219" s="132"/>
      <c r="AJ219" s="132"/>
      <c r="AK219" s="132"/>
      <c r="AL219" s="132"/>
      <c r="AM219" s="132"/>
      <c r="AN219" s="132"/>
      <c r="AO219" s="132"/>
      <c r="AP219" s="132"/>
      <c r="AQ219" s="132"/>
      <c r="AR219" s="132"/>
      <c r="AS219" s="132"/>
      <c r="AT219" s="132"/>
      <c r="AU219" s="132"/>
      <c r="AV219" s="132"/>
      <c r="AW219" s="132"/>
      <c r="AX219" s="132"/>
      <c r="AY219" s="132"/>
      <c r="AZ219" s="132"/>
      <c r="BA219" s="132"/>
      <c r="BB219" s="132"/>
      <c r="BC219" s="132"/>
      <c r="BD219" s="132"/>
      <c r="BE219" s="132"/>
      <c r="BF219" s="132"/>
      <c r="BG219" s="132"/>
      <c r="BH219" s="132"/>
    </row>
    <row r="220" spans="1:60" outlineLevel="1" x14ac:dyDescent="0.2">
      <c r="A220" s="124"/>
      <c r="B220" s="124"/>
      <c r="C220" s="133" t="s">
        <v>505</v>
      </c>
      <c r="D220" s="160"/>
      <c r="E220" s="134">
        <v>12.72</v>
      </c>
      <c r="F220" s="129"/>
      <c r="G220" s="129"/>
      <c r="H220" s="129"/>
      <c r="I220" s="129"/>
      <c r="J220" s="129"/>
      <c r="K220" s="129"/>
      <c r="L220" s="129"/>
      <c r="M220" s="129"/>
      <c r="N220" s="130"/>
      <c r="O220" s="130"/>
      <c r="P220" s="130"/>
      <c r="Q220" s="130"/>
      <c r="R220" s="130"/>
      <c r="S220" s="130"/>
      <c r="T220" s="131"/>
      <c r="U220" s="130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 t="s">
        <v>112</v>
      </c>
      <c r="AF220" s="132">
        <v>0</v>
      </c>
      <c r="AG220" s="132"/>
      <c r="AH220" s="132"/>
      <c r="AI220" s="132"/>
      <c r="AJ220" s="132"/>
      <c r="AK220" s="132"/>
      <c r="AL220" s="132"/>
      <c r="AM220" s="132"/>
      <c r="AN220" s="132"/>
      <c r="AO220" s="132"/>
      <c r="AP220" s="132"/>
      <c r="AQ220" s="132"/>
      <c r="AR220" s="132"/>
      <c r="AS220" s="132"/>
      <c r="AT220" s="132"/>
      <c r="AU220" s="132"/>
      <c r="AV220" s="132"/>
      <c r="AW220" s="132"/>
      <c r="AX220" s="132"/>
      <c r="AY220" s="132"/>
      <c r="AZ220" s="132"/>
      <c r="BA220" s="132"/>
      <c r="BB220" s="132"/>
      <c r="BC220" s="132"/>
      <c r="BD220" s="132"/>
      <c r="BE220" s="132"/>
      <c r="BF220" s="132"/>
      <c r="BG220" s="132"/>
      <c r="BH220" s="132"/>
    </row>
    <row r="221" spans="1:60" outlineLevel="1" x14ac:dyDescent="0.2">
      <c r="A221" s="124"/>
      <c r="B221" s="124"/>
      <c r="C221" s="133" t="s">
        <v>465</v>
      </c>
      <c r="D221" s="160"/>
      <c r="E221" s="134">
        <v>1.35</v>
      </c>
      <c r="F221" s="129"/>
      <c r="G221" s="129"/>
      <c r="H221" s="129"/>
      <c r="I221" s="129"/>
      <c r="J221" s="129"/>
      <c r="K221" s="129"/>
      <c r="L221" s="129"/>
      <c r="M221" s="129"/>
      <c r="N221" s="130"/>
      <c r="O221" s="130"/>
      <c r="P221" s="130"/>
      <c r="Q221" s="130"/>
      <c r="R221" s="130"/>
      <c r="S221" s="130"/>
      <c r="T221" s="131"/>
      <c r="U221" s="130"/>
      <c r="V221" s="132"/>
      <c r="W221" s="132"/>
      <c r="X221" s="132"/>
      <c r="Y221" s="132"/>
      <c r="Z221" s="132"/>
      <c r="AA221" s="132"/>
      <c r="AB221" s="132"/>
      <c r="AC221" s="132"/>
      <c r="AD221" s="132"/>
      <c r="AE221" s="132" t="s">
        <v>112</v>
      </c>
      <c r="AF221" s="132">
        <v>0</v>
      </c>
      <c r="AG221" s="132"/>
      <c r="AH221" s="132"/>
      <c r="AI221" s="132"/>
      <c r="AJ221" s="132"/>
      <c r="AK221" s="132"/>
      <c r="AL221" s="132"/>
      <c r="AM221" s="132"/>
      <c r="AN221" s="132"/>
      <c r="AO221" s="132"/>
      <c r="AP221" s="132"/>
      <c r="AQ221" s="132"/>
      <c r="AR221" s="132"/>
      <c r="AS221" s="132"/>
      <c r="AT221" s="132"/>
      <c r="AU221" s="132"/>
      <c r="AV221" s="132"/>
      <c r="AW221" s="132"/>
      <c r="AX221" s="132"/>
      <c r="AY221" s="132"/>
      <c r="AZ221" s="132"/>
      <c r="BA221" s="132"/>
      <c r="BB221" s="132"/>
      <c r="BC221" s="132"/>
      <c r="BD221" s="132"/>
      <c r="BE221" s="132"/>
      <c r="BF221" s="132"/>
      <c r="BG221" s="132"/>
      <c r="BH221" s="132"/>
    </row>
    <row r="222" spans="1:60" outlineLevel="1" x14ac:dyDescent="0.2">
      <c r="A222" s="124"/>
      <c r="B222" s="124"/>
      <c r="C222" s="133" t="s">
        <v>335</v>
      </c>
      <c r="D222" s="160"/>
      <c r="E222" s="134">
        <v>5.85</v>
      </c>
      <c r="F222" s="129"/>
      <c r="G222" s="129"/>
      <c r="H222" s="129"/>
      <c r="I222" s="129"/>
      <c r="J222" s="129"/>
      <c r="K222" s="129"/>
      <c r="L222" s="129"/>
      <c r="M222" s="129"/>
      <c r="N222" s="130"/>
      <c r="O222" s="130"/>
      <c r="P222" s="130"/>
      <c r="Q222" s="130"/>
      <c r="R222" s="130"/>
      <c r="S222" s="130"/>
      <c r="T222" s="131"/>
      <c r="U222" s="130"/>
      <c r="V222" s="132"/>
      <c r="W222" s="132"/>
      <c r="X222" s="132"/>
      <c r="Y222" s="132"/>
      <c r="Z222" s="132"/>
      <c r="AA222" s="132"/>
      <c r="AB222" s="132"/>
      <c r="AC222" s="132"/>
      <c r="AD222" s="132"/>
      <c r="AE222" s="132" t="s">
        <v>112</v>
      </c>
      <c r="AF222" s="132">
        <v>0</v>
      </c>
      <c r="AG222" s="132"/>
      <c r="AH222" s="132"/>
      <c r="AI222" s="132"/>
      <c r="AJ222" s="132"/>
      <c r="AK222" s="132"/>
      <c r="AL222" s="132"/>
      <c r="AM222" s="132"/>
      <c r="AN222" s="132"/>
      <c r="AO222" s="132"/>
      <c r="AP222" s="132"/>
      <c r="AQ222" s="132"/>
      <c r="AR222" s="132"/>
      <c r="AS222" s="132"/>
      <c r="AT222" s="132"/>
      <c r="AU222" s="132"/>
      <c r="AV222" s="132"/>
      <c r="AW222" s="132"/>
      <c r="AX222" s="132"/>
      <c r="AY222" s="132"/>
      <c r="AZ222" s="132"/>
      <c r="BA222" s="132"/>
      <c r="BB222" s="132"/>
      <c r="BC222" s="132"/>
      <c r="BD222" s="132"/>
      <c r="BE222" s="132"/>
      <c r="BF222" s="132"/>
      <c r="BG222" s="132"/>
      <c r="BH222" s="132"/>
    </row>
    <row r="223" spans="1:60" outlineLevel="1" x14ac:dyDescent="0.2">
      <c r="A223" s="124"/>
      <c r="B223" s="124"/>
      <c r="C223" s="133" t="s">
        <v>466</v>
      </c>
      <c r="D223" s="160"/>
      <c r="E223" s="134">
        <v>7.05</v>
      </c>
      <c r="F223" s="129"/>
      <c r="G223" s="129"/>
      <c r="H223" s="129"/>
      <c r="I223" s="129"/>
      <c r="J223" s="129"/>
      <c r="K223" s="129"/>
      <c r="L223" s="129"/>
      <c r="M223" s="129"/>
      <c r="N223" s="130"/>
      <c r="O223" s="130"/>
      <c r="P223" s="130"/>
      <c r="Q223" s="130"/>
      <c r="R223" s="130"/>
      <c r="S223" s="130"/>
      <c r="T223" s="131"/>
      <c r="U223" s="130"/>
      <c r="V223" s="132"/>
      <c r="W223" s="132"/>
      <c r="X223" s="132"/>
      <c r="Y223" s="132"/>
      <c r="Z223" s="132"/>
      <c r="AA223" s="132"/>
      <c r="AB223" s="132"/>
      <c r="AC223" s="132"/>
      <c r="AD223" s="132"/>
      <c r="AE223" s="132" t="s">
        <v>112</v>
      </c>
      <c r="AF223" s="132">
        <v>0</v>
      </c>
      <c r="AG223" s="132"/>
      <c r="AH223" s="132"/>
      <c r="AI223" s="132"/>
      <c r="AJ223" s="132"/>
      <c r="AK223" s="132"/>
      <c r="AL223" s="132"/>
      <c r="AM223" s="132"/>
      <c r="AN223" s="132"/>
      <c r="AO223" s="132"/>
      <c r="AP223" s="132"/>
      <c r="AQ223" s="132"/>
      <c r="AR223" s="132"/>
      <c r="AS223" s="132"/>
      <c r="AT223" s="132"/>
      <c r="AU223" s="132"/>
      <c r="AV223" s="132"/>
      <c r="AW223" s="132"/>
      <c r="AX223" s="132"/>
      <c r="AY223" s="132"/>
      <c r="AZ223" s="132"/>
      <c r="BA223" s="132"/>
      <c r="BB223" s="132"/>
      <c r="BC223" s="132"/>
      <c r="BD223" s="132"/>
      <c r="BE223" s="132"/>
      <c r="BF223" s="132"/>
      <c r="BG223" s="132"/>
      <c r="BH223" s="132"/>
    </row>
    <row r="224" spans="1:60" outlineLevel="1" x14ac:dyDescent="0.2">
      <c r="A224" s="124">
        <v>68</v>
      </c>
      <c r="B224" s="124" t="s">
        <v>193</v>
      </c>
      <c r="C224" s="125" t="s">
        <v>194</v>
      </c>
      <c r="D224" s="130" t="s">
        <v>58</v>
      </c>
      <c r="E224" s="127">
        <v>74.221800000000002</v>
      </c>
      <c r="F224" s="128">
        <v>250</v>
      </c>
      <c r="G224" s="129">
        <f>ROUND(E224*F224,2)</f>
        <v>18555.45</v>
      </c>
      <c r="H224" s="129"/>
      <c r="I224" s="129">
        <f>ROUND(E224*H224,2)</f>
        <v>0</v>
      </c>
      <c r="J224" s="129"/>
      <c r="K224" s="129">
        <f>ROUND(E224*J224,2)</f>
        <v>0</v>
      </c>
      <c r="L224" s="129">
        <v>21</v>
      </c>
      <c r="M224" s="129">
        <f>G224*(1+L224/100)</f>
        <v>22452.094499999999</v>
      </c>
      <c r="N224" s="130">
        <v>1.0500000000000001E-2</v>
      </c>
      <c r="O224" s="130">
        <f>ROUND(E224*N224,5)</f>
        <v>0.77932999999999997</v>
      </c>
      <c r="P224" s="130">
        <v>0</v>
      </c>
      <c r="Q224" s="130">
        <f>ROUND(E224*P224,5)</f>
        <v>0</v>
      </c>
      <c r="R224" s="130"/>
      <c r="S224" s="130"/>
      <c r="T224" s="131">
        <v>0</v>
      </c>
      <c r="U224" s="130">
        <f>ROUND(E224*T224,2)</f>
        <v>0</v>
      </c>
      <c r="V224" s="132"/>
      <c r="W224" s="132"/>
      <c r="X224" s="132"/>
      <c r="Y224" s="132"/>
      <c r="Z224" s="132"/>
      <c r="AA224" s="132"/>
      <c r="AB224" s="132"/>
      <c r="AC224" s="132"/>
      <c r="AD224" s="132"/>
      <c r="AE224" s="132" t="s">
        <v>169</v>
      </c>
      <c r="AF224" s="132"/>
      <c r="AG224" s="132"/>
      <c r="AH224" s="132"/>
      <c r="AI224" s="132"/>
      <c r="AJ224" s="132"/>
      <c r="AK224" s="132"/>
      <c r="AL224" s="132"/>
      <c r="AM224" s="132"/>
      <c r="AN224" s="132"/>
      <c r="AO224" s="132"/>
      <c r="AP224" s="132"/>
      <c r="AQ224" s="132"/>
      <c r="AR224" s="132"/>
      <c r="AS224" s="132"/>
      <c r="AT224" s="132"/>
      <c r="AU224" s="132"/>
      <c r="AV224" s="132"/>
      <c r="AW224" s="132"/>
      <c r="AX224" s="132"/>
      <c r="AY224" s="132"/>
      <c r="AZ224" s="132"/>
      <c r="BA224" s="132"/>
      <c r="BB224" s="132"/>
      <c r="BC224" s="132"/>
      <c r="BD224" s="132"/>
      <c r="BE224" s="132"/>
      <c r="BF224" s="132"/>
      <c r="BG224" s="132"/>
      <c r="BH224" s="132"/>
    </row>
    <row r="225" spans="1:60" outlineLevel="1" x14ac:dyDescent="0.2">
      <c r="A225" s="124"/>
      <c r="B225" s="124"/>
      <c r="C225" s="161" t="s">
        <v>410</v>
      </c>
      <c r="D225" s="162"/>
      <c r="E225" s="163"/>
      <c r="F225" s="164"/>
      <c r="G225" s="165"/>
      <c r="H225" s="129"/>
      <c r="I225" s="129"/>
      <c r="J225" s="129"/>
      <c r="K225" s="129"/>
      <c r="L225" s="129"/>
      <c r="M225" s="129"/>
      <c r="N225" s="130"/>
      <c r="O225" s="130"/>
      <c r="P225" s="130"/>
      <c r="Q225" s="130"/>
      <c r="R225" s="130"/>
      <c r="S225" s="130"/>
      <c r="T225" s="131"/>
      <c r="U225" s="130"/>
      <c r="V225" s="132"/>
      <c r="W225" s="132"/>
      <c r="X225" s="132"/>
      <c r="Y225" s="132"/>
      <c r="Z225" s="132"/>
      <c r="AA225" s="132"/>
      <c r="AB225" s="132"/>
      <c r="AC225" s="132"/>
      <c r="AD225" s="132"/>
      <c r="AE225" s="132" t="s">
        <v>300</v>
      </c>
      <c r="AF225" s="132"/>
      <c r="AG225" s="132"/>
      <c r="AH225" s="132"/>
      <c r="AI225" s="132"/>
      <c r="AJ225" s="132"/>
      <c r="AK225" s="132"/>
      <c r="AL225" s="132"/>
      <c r="AM225" s="132"/>
      <c r="AN225" s="132"/>
      <c r="AO225" s="132"/>
      <c r="AP225" s="132"/>
      <c r="AQ225" s="132"/>
      <c r="AR225" s="132"/>
      <c r="AS225" s="132"/>
      <c r="AT225" s="132"/>
      <c r="AU225" s="132"/>
      <c r="AV225" s="132"/>
      <c r="AW225" s="132"/>
      <c r="AX225" s="132"/>
      <c r="AY225" s="132"/>
      <c r="AZ225" s="132"/>
      <c r="BA225" s="166" t="str">
        <f>C225</f>
        <v>direktivní cena 250Kč/m2</v>
      </c>
      <c r="BB225" s="132"/>
      <c r="BC225" s="132"/>
      <c r="BD225" s="132"/>
      <c r="BE225" s="132"/>
      <c r="BF225" s="132"/>
      <c r="BG225" s="132"/>
      <c r="BH225" s="132"/>
    </row>
    <row r="226" spans="1:60" outlineLevel="1" x14ac:dyDescent="0.2">
      <c r="A226" s="124"/>
      <c r="B226" s="124"/>
      <c r="C226" s="133" t="s">
        <v>506</v>
      </c>
      <c r="D226" s="160"/>
      <c r="E226" s="134">
        <v>72.06</v>
      </c>
      <c r="F226" s="129"/>
      <c r="G226" s="129"/>
      <c r="H226" s="129"/>
      <c r="I226" s="129"/>
      <c r="J226" s="129"/>
      <c r="K226" s="129"/>
      <c r="L226" s="129"/>
      <c r="M226" s="129"/>
      <c r="N226" s="130"/>
      <c r="O226" s="130"/>
      <c r="P226" s="130"/>
      <c r="Q226" s="130"/>
      <c r="R226" s="130"/>
      <c r="S226" s="130"/>
      <c r="T226" s="131"/>
      <c r="U226" s="130"/>
      <c r="V226" s="132"/>
      <c r="W226" s="132"/>
      <c r="X226" s="132"/>
      <c r="Y226" s="132"/>
      <c r="Z226" s="132"/>
      <c r="AA226" s="132"/>
      <c r="AB226" s="132"/>
      <c r="AC226" s="132"/>
      <c r="AD226" s="132"/>
      <c r="AE226" s="132" t="s">
        <v>112</v>
      </c>
      <c r="AF226" s="132">
        <v>0</v>
      </c>
      <c r="AG226" s="132"/>
      <c r="AH226" s="132"/>
      <c r="AI226" s="132"/>
      <c r="AJ226" s="132"/>
      <c r="AK226" s="132"/>
      <c r="AL226" s="132"/>
      <c r="AM226" s="132"/>
      <c r="AN226" s="132"/>
      <c r="AO226" s="132"/>
      <c r="AP226" s="132"/>
      <c r="AQ226" s="132"/>
      <c r="AR226" s="132"/>
      <c r="AS226" s="132"/>
      <c r="AT226" s="132"/>
      <c r="AU226" s="132"/>
      <c r="AV226" s="132"/>
      <c r="AW226" s="132"/>
      <c r="AX226" s="132"/>
      <c r="AY226" s="132"/>
      <c r="AZ226" s="132"/>
      <c r="BA226" s="132"/>
      <c r="BB226" s="132"/>
      <c r="BC226" s="132"/>
      <c r="BD226" s="132"/>
      <c r="BE226" s="132"/>
      <c r="BF226" s="132"/>
      <c r="BG226" s="132"/>
      <c r="BH226" s="132"/>
    </row>
    <row r="227" spans="1:60" outlineLevel="1" x14ac:dyDescent="0.2">
      <c r="A227" s="124"/>
      <c r="B227" s="124"/>
      <c r="C227" s="142" t="s">
        <v>187</v>
      </c>
      <c r="D227" s="167"/>
      <c r="E227" s="143">
        <v>2.1617999999999999</v>
      </c>
      <c r="F227" s="129"/>
      <c r="G227" s="129"/>
      <c r="H227" s="129"/>
      <c r="I227" s="129"/>
      <c r="J227" s="129"/>
      <c r="K227" s="129"/>
      <c r="L227" s="129"/>
      <c r="M227" s="129"/>
      <c r="N227" s="130"/>
      <c r="O227" s="130"/>
      <c r="P227" s="130"/>
      <c r="Q227" s="130"/>
      <c r="R227" s="130"/>
      <c r="S227" s="130"/>
      <c r="T227" s="131"/>
      <c r="U227" s="130"/>
      <c r="V227" s="132"/>
      <c r="W227" s="132"/>
      <c r="X227" s="132"/>
      <c r="Y227" s="132"/>
      <c r="Z227" s="132"/>
      <c r="AA227" s="132"/>
      <c r="AB227" s="132"/>
      <c r="AC227" s="132"/>
      <c r="AD227" s="132"/>
      <c r="AE227" s="132" t="s">
        <v>112</v>
      </c>
      <c r="AF227" s="132">
        <v>4</v>
      </c>
      <c r="AG227" s="132"/>
      <c r="AH227" s="132"/>
      <c r="AI227" s="132"/>
      <c r="AJ227" s="132"/>
      <c r="AK227" s="132"/>
      <c r="AL227" s="132"/>
      <c r="AM227" s="132"/>
      <c r="AN227" s="132"/>
      <c r="AO227" s="132"/>
      <c r="AP227" s="132"/>
      <c r="AQ227" s="132"/>
      <c r="AR227" s="132"/>
      <c r="AS227" s="132"/>
      <c r="AT227" s="132"/>
      <c r="AU227" s="132"/>
      <c r="AV227" s="132"/>
      <c r="AW227" s="132"/>
      <c r="AX227" s="132"/>
      <c r="AY227" s="132"/>
      <c r="AZ227" s="132"/>
      <c r="BA227" s="132"/>
      <c r="BB227" s="132"/>
      <c r="BC227" s="132"/>
      <c r="BD227" s="132"/>
      <c r="BE227" s="132"/>
      <c r="BF227" s="132"/>
      <c r="BG227" s="132"/>
      <c r="BH227" s="132"/>
    </row>
    <row r="228" spans="1:60" x14ac:dyDescent="0.2">
      <c r="A228" s="135" t="s">
        <v>55</v>
      </c>
      <c r="B228" s="135" t="s">
        <v>336</v>
      </c>
      <c r="C228" s="136" t="s">
        <v>337</v>
      </c>
      <c r="D228" s="140"/>
      <c r="E228" s="138"/>
      <c r="F228" s="139"/>
      <c r="G228" s="139">
        <f>SUMIF(AE229:AE241,"&lt;&gt;NOR",G229:G241)</f>
        <v>0</v>
      </c>
      <c r="H228" s="139"/>
      <c r="I228" s="139">
        <f>SUM(I229:I241)</f>
        <v>0</v>
      </c>
      <c r="J228" s="139"/>
      <c r="K228" s="139">
        <f>SUM(K229:K241)</f>
        <v>0</v>
      </c>
      <c r="L228" s="139"/>
      <c r="M228" s="139">
        <f>SUM(M229:M241)</f>
        <v>0</v>
      </c>
      <c r="N228" s="140"/>
      <c r="O228" s="140">
        <f>SUM(O229:O241)</f>
        <v>2.743E-2</v>
      </c>
      <c r="P228" s="140"/>
      <c r="Q228" s="140">
        <f>SUM(Q229:Q241)</f>
        <v>0</v>
      </c>
      <c r="R228" s="140"/>
      <c r="S228" s="140"/>
      <c r="T228" s="141"/>
      <c r="U228" s="140">
        <f>SUM(U229:U241)</f>
        <v>18.240000000000002</v>
      </c>
      <c r="AE228" t="s">
        <v>80</v>
      </c>
    </row>
    <row r="229" spans="1:60" outlineLevel="1" x14ac:dyDescent="0.2">
      <c r="A229" s="124">
        <v>69</v>
      </c>
      <c r="B229" s="124" t="s">
        <v>338</v>
      </c>
      <c r="C229" s="125" t="s">
        <v>339</v>
      </c>
      <c r="D229" s="130" t="s">
        <v>58</v>
      </c>
      <c r="E229" s="127">
        <v>24.524999999999999</v>
      </c>
      <c r="F229" s="128"/>
      <c r="G229" s="129">
        <f>ROUND(E229*F229,2)</f>
        <v>0</v>
      </c>
      <c r="H229" s="129"/>
      <c r="I229" s="129">
        <f>ROUND(E229*H229,2)</f>
        <v>0</v>
      </c>
      <c r="J229" s="129"/>
      <c r="K229" s="129">
        <f>ROUND(E229*J229,2)</f>
        <v>0</v>
      </c>
      <c r="L229" s="129">
        <v>21</v>
      </c>
      <c r="M229" s="129">
        <f>G229*(1+L229/100)</f>
        <v>0</v>
      </c>
      <c r="N229" s="130">
        <v>1.0000000000000001E-5</v>
      </c>
      <c r="O229" s="130">
        <f>ROUND(E229*N229,5)</f>
        <v>2.5000000000000001E-4</v>
      </c>
      <c r="P229" s="130">
        <v>0</v>
      </c>
      <c r="Q229" s="130">
        <f>ROUND(E229*P229,5)</f>
        <v>0</v>
      </c>
      <c r="R229" s="130"/>
      <c r="S229" s="130"/>
      <c r="T229" s="131">
        <v>6.8000000000000005E-2</v>
      </c>
      <c r="U229" s="130">
        <f>ROUND(E229*T229,2)</f>
        <v>1.67</v>
      </c>
      <c r="V229" s="132"/>
      <c r="W229" s="132"/>
      <c r="X229" s="132"/>
      <c r="Y229" s="132"/>
      <c r="Z229" s="132"/>
      <c r="AA229" s="132"/>
      <c r="AB229" s="132"/>
      <c r="AC229" s="132"/>
      <c r="AD229" s="132"/>
      <c r="AE229" s="132" t="s">
        <v>81</v>
      </c>
      <c r="AF229" s="132"/>
      <c r="AG229" s="132"/>
      <c r="AH229" s="132"/>
      <c r="AI229" s="132"/>
      <c r="AJ229" s="132"/>
      <c r="AK229" s="132"/>
      <c r="AL229" s="132"/>
      <c r="AM229" s="132"/>
      <c r="AN229" s="132"/>
      <c r="AO229" s="132"/>
      <c r="AP229" s="132"/>
      <c r="AQ229" s="132"/>
      <c r="AR229" s="132"/>
      <c r="AS229" s="132"/>
      <c r="AT229" s="132"/>
      <c r="AU229" s="132"/>
      <c r="AV229" s="132"/>
      <c r="AW229" s="132"/>
      <c r="AX229" s="132"/>
      <c r="AY229" s="132"/>
      <c r="AZ229" s="132"/>
      <c r="BA229" s="132"/>
      <c r="BB229" s="132"/>
      <c r="BC229" s="132"/>
      <c r="BD229" s="132"/>
      <c r="BE229" s="132"/>
      <c r="BF229" s="132"/>
      <c r="BG229" s="132"/>
      <c r="BH229" s="132"/>
    </row>
    <row r="230" spans="1:60" outlineLevel="1" x14ac:dyDescent="0.2">
      <c r="A230" s="124"/>
      <c r="B230" s="124"/>
      <c r="C230" s="133" t="s">
        <v>340</v>
      </c>
      <c r="D230" s="160"/>
      <c r="E230" s="134"/>
      <c r="F230" s="129"/>
      <c r="G230" s="129"/>
      <c r="H230" s="129"/>
      <c r="I230" s="129"/>
      <c r="J230" s="129"/>
      <c r="K230" s="129"/>
      <c r="L230" s="129"/>
      <c r="M230" s="129"/>
      <c r="N230" s="130"/>
      <c r="O230" s="130"/>
      <c r="P230" s="130"/>
      <c r="Q230" s="130"/>
      <c r="R230" s="130"/>
      <c r="S230" s="130"/>
      <c r="T230" s="131"/>
      <c r="U230" s="130"/>
      <c r="V230" s="132"/>
      <c r="W230" s="132"/>
      <c r="X230" s="132"/>
      <c r="Y230" s="132"/>
      <c r="Z230" s="132"/>
      <c r="AA230" s="132"/>
      <c r="AB230" s="132"/>
      <c r="AC230" s="132"/>
      <c r="AD230" s="132"/>
      <c r="AE230" s="132" t="s">
        <v>112</v>
      </c>
      <c r="AF230" s="132">
        <v>0</v>
      </c>
      <c r="AG230" s="132"/>
      <c r="AH230" s="132"/>
      <c r="AI230" s="132"/>
      <c r="AJ230" s="132"/>
      <c r="AK230" s="132"/>
      <c r="AL230" s="132"/>
      <c r="AM230" s="132"/>
      <c r="AN230" s="132"/>
      <c r="AO230" s="132"/>
      <c r="AP230" s="132"/>
      <c r="AQ230" s="132"/>
      <c r="AR230" s="132"/>
      <c r="AS230" s="132"/>
      <c r="AT230" s="132"/>
      <c r="AU230" s="132"/>
      <c r="AV230" s="132"/>
      <c r="AW230" s="132"/>
      <c r="AX230" s="132"/>
      <c r="AY230" s="132"/>
      <c r="AZ230" s="132"/>
      <c r="BA230" s="132"/>
      <c r="BB230" s="132"/>
      <c r="BC230" s="132"/>
      <c r="BD230" s="132"/>
      <c r="BE230" s="132"/>
      <c r="BF230" s="132"/>
      <c r="BG230" s="132"/>
      <c r="BH230" s="132"/>
    </row>
    <row r="231" spans="1:60" outlineLevel="1" x14ac:dyDescent="0.2">
      <c r="A231" s="124"/>
      <c r="B231" s="124"/>
      <c r="C231" s="133" t="s">
        <v>341</v>
      </c>
      <c r="D231" s="160"/>
      <c r="E231" s="134">
        <v>6.5250000000000004</v>
      </c>
      <c r="F231" s="129"/>
      <c r="G231" s="129"/>
      <c r="H231" s="129"/>
      <c r="I231" s="129"/>
      <c r="J231" s="129"/>
      <c r="K231" s="129"/>
      <c r="L231" s="129"/>
      <c r="M231" s="129"/>
      <c r="N231" s="130"/>
      <c r="O231" s="130"/>
      <c r="P231" s="130"/>
      <c r="Q231" s="130"/>
      <c r="R231" s="130"/>
      <c r="S231" s="130"/>
      <c r="T231" s="131"/>
      <c r="U231" s="130"/>
      <c r="V231" s="132"/>
      <c r="W231" s="132"/>
      <c r="X231" s="132"/>
      <c r="Y231" s="132"/>
      <c r="Z231" s="132"/>
      <c r="AA231" s="132"/>
      <c r="AB231" s="132"/>
      <c r="AC231" s="132"/>
      <c r="AD231" s="132"/>
      <c r="AE231" s="132" t="s">
        <v>112</v>
      </c>
      <c r="AF231" s="132">
        <v>0</v>
      </c>
      <c r="AG231" s="132"/>
      <c r="AH231" s="132"/>
      <c r="AI231" s="132"/>
      <c r="AJ231" s="132"/>
      <c r="AK231" s="132"/>
      <c r="AL231" s="132"/>
      <c r="AM231" s="132"/>
      <c r="AN231" s="132"/>
      <c r="AO231" s="132"/>
      <c r="AP231" s="132"/>
      <c r="AQ231" s="132"/>
      <c r="AR231" s="132"/>
      <c r="AS231" s="132"/>
      <c r="AT231" s="132"/>
      <c r="AU231" s="132"/>
      <c r="AV231" s="132"/>
      <c r="AW231" s="132"/>
      <c r="AX231" s="132"/>
      <c r="AY231" s="132"/>
      <c r="AZ231" s="132"/>
      <c r="BA231" s="132"/>
      <c r="BB231" s="132"/>
      <c r="BC231" s="132"/>
      <c r="BD231" s="132"/>
      <c r="BE231" s="132"/>
      <c r="BF231" s="132"/>
      <c r="BG231" s="132"/>
      <c r="BH231" s="132"/>
    </row>
    <row r="232" spans="1:60" outlineLevel="1" x14ac:dyDescent="0.2">
      <c r="A232" s="124"/>
      <c r="B232" s="124"/>
      <c r="C232" s="133" t="s">
        <v>342</v>
      </c>
      <c r="D232" s="160"/>
      <c r="E232" s="134">
        <v>5.7</v>
      </c>
      <c r="F232" s="129"/>
      <c r="G232" s="129"/>
      <c r="H232" s="129"/>
      <c r="I232" s="129"/>
      <c r="J232" s="129"/>
      <c r="K232" s="129"/>
      <c r="L232" s="129"/>
      <c r="M232" s="129"/>
      <c r="N232" s="130"/>
      <c r="O232" s="130"/>
      <c r="P232" s="130"/>
      <c r="Q232" s="130"/>
      <c r="R232" s="130"/>
      <c r="S232" s="130"/>
      <c r="T232" s="131"/>
      <c r="U232" s="130"/>
      <c r="V232" s="132"/>
      <c r="W232" s="132"/>
      <c r="X232" s="132"/>
      <c r="Y232" s="132"/>
      <c r="Z232" s="132"/>
      <c r="AA232" s="132"/>
      <c r="AB232" s="132"/>
      <c r="AC232" s="132"/>
      <c r="AD232" s="132"/>
      <c r="AE232" s="132" t="s">
        <v>112</v>
      </c>
      <c r="AF232" s="132">
        <v>0</v>
      </c>
      <c r="AG232" s="132"/>
      <c r="AH232" s="132"/>
      <c r="AI232" s="132"/>
      <c r="AJ232" s="132"/>
      <c r="AK232" s="132"/>
      <c r="AL232" s="132"/>
      <c r="AM232" s="132"/>
      <c r="AN232" s="132"/>
      <c r="AO232" s="132"/>
      <c r="AP232" s="132"/>
      <c r="AQ232" s="132"/>
      <c r="AR232" s="132"/>
      <c r="AS232" s="132"/>
      <c r="AT232" s="132"/>
      <c r="AU232" s="132"/>
      <c r="AV232" s="132"/>
      <c r="AW232" s="132"/>
      <c r="AX232" s="132"/>
      <c r="AY232" s="132"/>
      <c r="AZ232" s="132"/>
      <c r="BA232" s="132"/>
      <c r="BB232" s="132"/>
      <c r="BC232" s="132"/>
      <c r="BD232" s="132"/>
      <c r="BE232" s="132"/>
      <c r="BF232" s="132"/>
      <c r="BG232" s="132"/>
      <c r="BH232" s="132"/>
    </row>
    <row r="233" spans="1:60" outlineLevel="1" x14ac:dyDescent="0.2">
      <c r="A233" s="124"/>
      <c r="B233" s="124"/>
      <c r="C233" s="133" t="s">
        <v>467</v>
      </c>
      <c r="D233" s="160"/>
      <c r="E233" s="134">
        <v>12.3</v>
      </c>
      <c r="F233" s="129"/>
      <c r="G233" s="129"/>
      <c r="H233" s="129"/>
      <c r="I233" s="129"/>
      <c r="J233" s="129"/>
      <c r="K233" s="129"/>
      <c r="L233" s="129"/>
      <c r="M233" s="129"/>
      <c r="N233" s="130"/>
      <c r="O233" s="130"/>
      <c r="P233" s="130"/>
      <c r="Q233" s="130"/>
      <c r="R233" s="130"/>
      <c r="S233" s="130"/>
      <c r="T233" s="131"/>
      <c r="U233" s="130"/>
      <c r="V233" s="132"/>
      <c r="W233" s="132"/>
      <c r="X233" s="132"/>
      <c r="Y233" s="132"/>
      <c r="Z233" s="132"/>
      <c r="AA233" s="132"/>
      <c r="AB233" s="132"/>
      <c r="AC233" s="132"/>
      <c r="AD233" s="132"/>
      <c r="AE233" s="132" t="s">
        <v>112</v>
      </c>
      <c r="AF233" s="132">
        <v>0</v>
      </c>
      <c r="AG233" s="132"/>
      <c r="AH233" s="132"/>
      <c r="AI233" s="132"/>
      <c r="AJ233" s="132"/>
      <c r="AK233" s="132"/>
      <c r="AL233" s="132"/>
      <c r="AM233" s="132"/>
      <c r="AN233" s="132"/>
      <c r="AO233" s="132"/>
      <c r="AP233" s="132"/>
      <c r="AQ233" s="132"/>
      <c r="AR233" s="132"/>
      <c r="AS233" s="132"/>
      <c r="AT233" s="132"/>
      <c r="AU233" s="132"/>
      <c r="AV233" s="132"/>
      <c r="AW233" s="132"/>
      <c r="AX233" s="132"/>
      <c r="AY233" s="132"/>
      <c r="AZ233" s="132"/>
      <c r="BA233" s="132"/>
      <c r="BB233" s="132"/>
      <c r="BC233" s="132"/>
      <c r="BD233" s="132"/>
      <c r="BE233" s="132"/>
      <c r="BF233" s="132"/>
      <c r="BG233" s="132"/>
      <c r="BH233" s="132"/>
    </row>
    <row r="234" spans="1:60" outlineLevel="1" x14ac:dyDescent="0.2">
      <c r="A234" s="124">
        <v>70</v>
      </c>
      <c r="B234" s="124" t="s">
        <v>468</v>
      </c>
      <c r="C234" s="125" t="s">
        <v>469</v>
      </c>
      <c r="D234" s="130" t="s">
        <v>58</v>
      </c>
      <c r="E234" s="127">
        <v>44.55</v>
      </c>
      <c r="F234" s="128"/>
      <c r="G234" s="129">
        <f>ROUND(E234*F234,2)</f>
        <v>0</v>
      </c>
      <c r="H234" s="129"/>
      <c r="I234" s="129">
        <f>ROUND(E234*H234,2)</f>
        <v>0</v>
      </c>
      <c r="J234" s="129"/>
      <c r="K234" s="129">
        <f>ROUND(E234*J234,2)</f>
        <v>0</v>
      </c>
      <c r="L234" s="129">
        <v>21</v>
      </c>
      <c r="M234" s="129">
        <f>G234*(1+L234/100)</f>
        <v>0</v>
      </c>
      <c r="N234" s="130">
        <v>6.0999999999999997E-4</v>
      </c>
      <c r="O234" s="130">
        <f>ROUND(E234*N234,5)</f>
        <v>2.7179999999999999E-2</v>
      </c>
      <c r="P234" s="130">
        <v>0</v>
      </c>
      <c r="Q234" s="130">
        <f>ROUND(E234*P234,5)</f>
        <v>0</v>
      </c>
      <c r="R234" s="130"/>
      <c r="S234" s="130"/>
      <c r="T234" s="131">
        <v>0.372</v>
      </c>
      <c r="U234" s="130">
        <f>ROUND(E234*T234,2)</f>
        <v>16.57</v>
      </c>
      <c r="V234" s="132"/>
      <c r="W234" s="132"/>
      <c r="X234" s="132"/>
      <c r="Y234" s="132"/>
      <c r="Z234" s="132"/>
      <c r="AA234" s="132"/>
      <c r="AB234" s="132"/>
      <c r="AC234" s="132"/>
      <c r="AD234" s="132"/>
      <c r="AE234" s="132" t="s">
        <v>81</v>
      </c>
      <c r="AF234" s="132"/>
      <c r="AG234" s="132"/>
      <c r="AH234" s="132"/>
      <c r="AI234" s="132"/>
      <c r="AJ234" s="132"/>
      <c r="AK234" s="132"/>
      <c r="AL234" s="132"/>
      <c r="AM234" s="132"/>
      <c r="AN234" s="132"/>
      <c r="AO234" s="132"/>
      <c r="AP234" s="132"/>
      <c r="AQ234" s="132"/>
      <c r="AR234" s="132"/>
      <c r="AS234" s="132"/>
      <c r="AT234" s="132"/>
      <c r="AU234" s="132"/>
      <c r="AV234" s="132"/>
      <c r="AW234" s="132"/>
      <c r="AX234" s="132"/>
      <c r="AY234" s="132"/>
      <c r="AZ234" s="132"/>
      <c r="BA234" s="132"/>
      <c r="BB234" s="132"/>
      <c r="BC234" s="132"/>
      <c r="BD234" s="132"/>
      <c r="BE234" s="132"/>
      <c r="BF234" s="132"/>
      <c r="BG234" s="132"/>
      <c r="BH234" s="132"/>
    </row>
    <row r="235" spans="1:60" outlineLevel="1" x14ac:dyDescent="0.2">
      <c r="A235" s="124"/>
      <c r="B235" s="124"/>
      <c r="C235" s="133" t="s">
        <v>470</v>
      </c>
      <c r="D235" s="160"/>
      <c r="E235" s="134"/>
      <c r="F235" s="129"/>
      <c r="G235" s="129"/>
      <c r="H235" s="129"/>
      <c r="I235" s="129"/>
      <c r="J235" s="129"/>
      <c r="K235" s="129"/>
      <c r="L235" s="129"/>
      <c r="M235" s="129"/>
      <c r="N235" s="130"/>
      <c r="O235" s="130"/>
      <c r="P235" s="130"/>
      <c r="Q235" s="130"/>
      <c r="R235" s="130"/>
      <c r="S235" s="130"/>
      <c r="T235" s="131"/>
      <c r="U235" s="130"/>
      <c r="V235" s="132"/>
      <c r="W235" s="132"/>
      <c r="X235" s="132"/>
      <c r="Y235" s="132"/>
      <c r="Z235" s="132"/>
      <c r="AA235" s="132"/>
      <c r="AB235" s="132"/>
      <c r="AC235" s="132"/>
      <c r="AD235" s="132"/>
      <c r="AE235" s="132" t="s">
        <v>112</v>
      </c>
      <c r="AF235" s="132">
        <v>0</v>
      </c>
      <c r="AG235" s="132"/>
      <c r="AH235" s="132"/>
      <c r="AI235" s="132"/>
      <c r="AJ235" s="132"/>
      <c r="AK235" s="132"/>
      <c r="AL235" s="132"/>
      <c r="AM235" s="132"/>
      <c r="AN235" s="132"/>
      <c r="AO235" s="132"/>
      <c r="AP235" s="132"/>
      <c r="AQ235" s="132"/>
      <c r="AR235" s="132"/>
      <c r="AS235" s="132"/>
      <c r="AT235" s="132"/>
      <c r="AU235" s="132"/>
      <c r="AV235" s="132"/>
      <c r="AW235" s="132"/>
      <c r="AX235" s="132"/>
      <c r="AY235" s="132"/>
      <c r="AZ235" s="132"/>
      <c r="BA235" s="132"/>
      <c r="BB235" s="132"/>
      <c r="BC235" s="132"/>
      <c r="BD235" s="132"/>
      <c r="BE235" s="132"/>
      <c r="BF235" s="132"/>
      <c r="BG235" s="132"/>
      <c r="BH235" s="132"/>
    </row>
    <row r="236" spans="1:60" outlineLevel="1" x14ac:dyDescent="0.2">
      <c r="A236" s="124"/>
      <c r="B236" s="124"/>
      <c r="C236" s="133" t="s">
        <v>471</v>
      </c>
      <c r="D236" s="160"/>
      <c r="E236" s="134">
        <v>3.9</v>
      </c>
      <c r="F236" s="129"/>
      <c r="G236" s="129"/>
      <c r="H236" s="129"/>
      <c r="I236" s="129"/>
      <c r="J236" s="129"/>
      <c r="K236" s="129"/>
      <c r="L236" s="129"/>
      <c r="M236" s="129"/>
      <c r="N236" s="130"/>
      <c r="O236" s="130"/>
      <c r="P236" s="130"/>
      <c r="Q236" s="130"/>
      <c r="R236" s="130"/>
      <c r="S236" s="130"/>
      <c r="T236" s="131"/>
      <c r="U236" s="130"/>
      <c r="V236" s="132"/>
      <c r="W236" s="132"/>
      <c r="X236" s="132"/>
      <c r="Y236" s="132"/>
      <c r="Z236" s="132"/>
      <c r="AA236" s="132"/>
      <c r="AB236" s="132"/>
      <c r="AC236" s="132"/>
      <c r="AD236" s="132"/>
      <c r="AE236" s="132" t="s">
        <v>112</v>
      </c>
      <c r="AF236" s="132">
        <v>0</v>
      </c>
      <c r="AG236" s="132"/>
      <c r="AH236" s="132"/>
      <c r="AI236" s="132"/>
      <c r="AJ236" s="132"/>
      <c r="AK236" s="132"/>
      <c r="AL236" s="132"/>
      <c r="AM236" s="132"/>
      <c r="AN236" s="132"/>
      <c r="AO236" s="132"/>
      <c r="AP236" s="132"/>
      <c r="AQ236" s="132"/>
      <c r="AR236" s="132"/>
      <c r="AS236" s="132"/>
      <c r="AT236" s="132"/>
      <c r="AU236" s="132"/>
      <c r="AV236" s="132"/>
      <c r="AW236" s="132"/>
      <c r="AX236" s="132"/>
      <c r="AY236" s="132"/>
      <c r="AZ236" s="132"/>
      <c r="BA236" s="132"/>
      <c r="BB236" s="132"/>
      <c r="BC236" s="132"/>
      <c r="BD236" s="132"/>
      <c r="BE236" s="132"/>
      <c r="BF236" s="132"/>
      <c r="BG236" s="132"/>
      <c r="BH236" s="132"/>
    </row>
    <row r="237" spans="1:60" outlineLevel="1" x14ac:dyDescent="0.2">
      <c r="A237" s="124"/>
      <c r="B237" s="124"/>
      <c r="C237" s="133" t="s">
        <v>472</v>
      </c>
      <c r="D237" s="160"/>
      <c r="E237" s="134">
        <v>5.9249999999999998</v>
      </c>
      <c r="F237" s="129"/>
      <c r="G237" s="129"/>
      <c r="H237" s="129"/>
      <c r="I237" s="129"/>
      <c r="J237" s="129"/>
      <c r="K237" s="129"/>
      <c r="L237" s="129"/>
      <c r="M237" s="129"/>
      <c r="N237" s="130"/>
      <c r="O237" s="130"/>
      <c r="P237" s="130"/>
      <c r="Q237" s="130"/>
      <c r="R237" s="130"/>
      <c r="S237" s="130"/>
      <c r="T237" s="131"/>
      <c r="U237" s="130"/>
      <c r="V237" s="132"/>
      <c r="W237" s="132"/>
      <c r="X237" s="132"/>
      <c r="Y237" s="132"/>
      <c r="Z237" s="132"/>
      <c r="AA237" s="132"/>
      <c r="AB237" s="132"/>
      <c r="AC237" s="132"/>
      <c r="AD237" s="132"/>
      <c r="AE237" s="132" t="s">
        <v>112</v>
      </c>
      <c r="AF237" s="132">
        <v>0</v>
      </c>
      <c r="AG237" s="132"/>
      <c r="AH237" s="132"/>
      <c r="AI237" s="132"/>
      <c r="AJ237" s="132"/>
      <c r="AK237" s="132"/>
      <c r="AL237" s="132"/>
      <c r="AM237" s="132"/>
      <c r="AN237" s="132"/>
      <c r="AO237" s="132"/>
      <c r="AP237" s="132"/>
      <c r="AQ237" s="132"/>
      <c r="AR237" s="132"/>
      <c r="AS237" s="132"/>
      <c r="AT237" s="132"/>
      <c r="AU237" s="132"/>
      <c r="AV237" s="132"/>
      <c r="AW237" s="132"/>
      <c r="AX237" s="132"/>
      <c r="AY237" s="132"/>
      <c r="AZ237" s="132"/>
      <c r="BA237" s="132"/>
      <c r="BB237" s="132"/>
      <c r="BC237" s="132"/>
      <c r="BD237" s="132"/>
      <c r="BE237" s="132"/>
      <c r="BF237" s="132"/>
      <c r="BG237" s="132"/>
      <c r="BH237" s="132"/>
    </row>
    <row r="238" spans="1:60" outlineLevel="1" x14ac:dyDescent="0.2">
      <c r="A238" s="124"/>
      <c r="B238" s="124"/>
      <c r="C238" s="133" t="s">
        <v>473</v>
      </c>
      <c r="D238" s="160"/>
      <c r="E238" s="134">
        <v>7.2</v>
      </c>
      <c r="F238" s="129"/>
      <c r="G238" s="129"/>
      <c r="H238" s="129"/>
      <c r="I238" s="129"/>
      <c r="J238" s="129"/>
      <c r="K238" s="129"/>
      <c r="L238" s="129"/>
      <c r="M238" s="129"/>
      <c r="N238" s="130"/>
      <c r="O238" s="130"/>
      <c r="P238" s="130"/>
      <c r="Q238" s="130"/>
      <c r="R238" s="130"/>
      <c r="S238" s="130"/>
      <c r="T238" s="131"/>
      <c r="U238" s="130"/>
      <c r="V238" s="132"/>
      <c r="W238" s="132"/>
      <c r="X238" s="132"/>
      <c r="Y238" s="132"/>
      <c r="Z238" s="132"/>
      <c r="AA238" s="132"/>
      <c r="AB238" s="132"/>
      <c r="AC238" s="132"/>
      <c r="AD238" s="132"/>
      <c r="AE238" s="132" t="s">
        <v>112</v>
      </c>
      <c r="AF238" s="132">
        <v>0</v>
      </c>
      <c r="AG238" s="132"/>
      <c r="AH238" s="132"/>
      <c r="AI238" s="132"/>
      <c r="AJ238" s="132"/>
      <c r="AK238" s="132"/>
      <c r="AL238" s="132"/>
      <c r="AM238" s="132"/>
      <c r="AN238" s="132"/>
      <c r="AO238" s="132"/>
      <c r="AP238" s="132"/>
      <c r="AQ238" s="132"/>
      <c r="AR238" s="132"/>
      <c r="AS238" s="132"/>
      <c r="AT238" s="132"/>
      <c r="AU238" s="132"/>
      <c r="AV238" s="132"/>
      <c r="AW238" s="132"/>
      <c r="AX238" s="132"/>
      <c r="AY238" s="132"/>
      <c r="AZ238" s="132"/>
      <c r="BA238" s="132"/>
      <c r="BB238" s="132"/>
      <c r="BC238" s="132"/>
      <c r="BD238" s="132"/>
      <c r="BE238" s="132"/>
      <c r="BF238" s="132"/>
      <c r="BG238" s="132"/>
      <c r="BH238" s="132"/>
    </row>
    <row r="239" spans="1:60" outlineLevel="1" x14ac:dyDescent="0.2">
      <c r="A239" s="124"/>
      <c r="B239" s="124"/>
      <c r="C239" s="133" t="s">
        <v>474</v>
      </c>
      <c r="D239" s="160"/>
      <c r="E239" s="134">
        <v>6.15</v>
      </c>
      <c r="F239" s="129"/>
      <c r="G239" s="129"/>
      <c r="H239" s="129"/>
      <c r="I239" s="129"/>
      <c r="J239" s="129"/>
      <c r="K239" s="129"/>
      <c r="L239" s="129"/>
      <c r="M239" s="129"/>
      <c r="N239" s="130"/>
      <c r="O239" s="130"/>
      <c r="P239" s="130"/>
      <c r="Q239" s="130"/>
      <c r="R239" s="130"/>
      <c r="S239" s="130"/>
      <c r="T239" s="131"/>
      <c r="U239" s="130"/>
      <c r="V239" s="132"/>
      <c r="W239" s="132"/>
      <c r="X239" s="132"/>
      <c r="Y239" s="132"/>
      <c r="Z239" s="132"/>
      <c r="AA239" s="132"/>
      <c r="AB239" s="132"/>
      <c r="AC239" s="132"/>
      <c r="AD239" s="132"/>
      <c r="AE239" s="132" t="s">
        <v>112</v>
      </c>
      <c r="AF239" s="132">
        <v>0</v>
      </c>
      <c r="AG239" s="132"/>
      <c r="AH239" s="132"/>
      <c r="AI239" s="132"/>
      <c r="AJ239" s="132"/>
      <c r="AK239" s="132"/>
      <c r="AL239" s="132"/>
      <c r="AM239" s="132"/>
      <c r="AN239" s="132"/>
      <c r="AO239" s="132"/>
      <c r="AP239" s="132"/>
      <c r="AQ239" s="132"/>
      <c r="AR239" s="132"/>
      <c r="AS239" s="132"/>
      <c r="AT239" s="132"/>
      <c r="AU239" s="132"/>
      <c r="AV239" s="132"/>
      <c r="AW239" s="132"/>
      <c r="AX239" s="132"/>
      <c r="AY239" s="132"/>
      <c r="AZ239" s="132"/>
      <c r="BA239" s="132"/>
      <c r="BB239" s="132"/>
      <c r="BC239" s="132"/>
      <c r="BD239" s="132"/>
      <c r="BE239" s="132"/>
      <c r="BF239" s="132"/>
      <c r="BG239" s="132"/>
      <c r="BH239" s="132"/>
    </row>
    <row r="240" spans="1:60" ht="22.5" outlineLevel="1" x14ac:dyDescent="0.2">
      <c r="A240" s="124"/>
      <c r="B240" s="124"/>
      <c r="C240" s="133" t="s">
        <v>475</v>
      </c>
      <c r="D240" s="160"/>
      <c r="E240" s="134">
        <v>14.55</v>
      </c>
      <c r="F240" s="129"/>
      <c r="G240" s="129"/>
      <c r="H240" s="129"/>
      <c r="I240" s="129"/>
      <c r="J240" s="129"/>
      <c r="K240" s="129"/>
      <c r="L240" s="129"/>
      <c r="M240" s="129"/>
      <c r="N240" s="130"/>
      <c r="O240" s="130"/>
      <c r="P240" s="130"/>
      <c r="Q240" s="130"/>
      <c r="R240" s="130"/>
      <c r="S240" s="130"/>
      <c r="T240" s="131"/>
      <c r="U240" s="130"/>
      <c r="V240" s="132"/>
      <c r="W240" s="132"/>
      <c r="X240" s="132"/>
      <c r="Y240" s="132"/>
      <c r="Z240" s="132"/>
      <c r="AA240" s="132"/>
      <c r="AB240" s="132"/>
      <c r="AC240" s="132"/>
      <c r="AD240" s="132"/>
      <c r="AE240" s="132" t="s">
        <v>112</v>
      </c>
      <c r="AF240" s="132">
        <v>0</v>
      </c>
      <c r="AG240" s="132"/>
      <c r="AH240" s="132"/>
      <c r="AI240" s="132"/>
      <c r="AJ240" s="132"/>
      <c r="AK240" s="132"/>
      <c r="AL240" s="132"/>
      <c r="AM240" s="132"/>
      <c r="AN240" s="132"/>
      <c r="AO240" s="132"/>
      <c r="AP240" s="132"/>
      <c r="AQ240" s="132"/>
      <c r="AR240" s="132"/>
      <c r="AS240" s="132"/>
      <c r="AT240" s="132"/>
      <c r="AU240" s="132"/>
      <c r="AV240" s="132"/>
      <c r="AW240" s="132"/>
      <c r="AX240" s="132"/>
      <c r="AY240" s="132"/>
      <c r="AZ240" s="132"/>
      <c r="BA240" s="132"/>
      <c r="BB240" s="132"/>
      <c r="BC240" s="132"/>
      <c r="BD240" s="132"/>
      <c r="BE240" s="132"/>
      <c r="BF240" s="132"/>
      <c r="BG240" s="132"/>
      <c r="BH240" s="132"/>
    </row>
    <row r="241" spans="1:60" outlineLevel="1" x14ac:dyDescent="0.2">
      <c r="A241" s="124"/>
      <c r="B241" s="124"/>
      <c r="C241" s="133" t="s">
        <v>476</v>
      </c>
      <c r="D241" s="160"/>
      <c r="E241" s="134">
        <v>6.8250000000000002</v>
      </c>
      <c r="F241" s="129"/>
      <c r="G241" s="129"/>
      <c r="H241" s="129"/>
      <c r="I241" s="129"/>
      <c r="J241" s="129"/>
      <c r="K241" s="129"/>
      <c r="L241" s="129"/>
      <c r="M241" s="129"/>
      <c r="N241" s="130"/>
      <c r="O241" s="130"/>
      <c r="P241" s="130"/>
      <c r="Q241" s="130"/>
      <c r="R241" s="130"/>
      <c r="S241" s="130"/>
      <c r="T241" s="131"/>
      <c r="U241" s="130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 t="s">
        <v>112</v>
      </c>
      <c r="AF241" s="132">
        <v>0</v>
      </c>
      <c r="AG241" s="132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132"/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  <c r="BE241" s="132"/>
      <c r="BF241" s="132"/>
      <c r="BG241" s="132"/>
      <c r="BH241" s="132"/>
    </row>
    <row r="242" spans="1:60" x14ac:dyDescent="0.2">
      <c r="A242" s="135" t="s">
        <v>55</v>
      </c>
      <c r="B242" s="135" t="s">
        <v>197</v>
      </c>
      <c r="C242" s="136" t="s">
        <v>198</v>
      </c>
      <c r="D242" s="140"/>
      <c r="E242" s="138"/>
      <c r="F242" s="139"/>
      <c r="G242" s="139">
        <f>SUMIF(AE243:AE267,"&lt;&gt;NOR",G243:G267)</f>
        <v>0</v>
      </c>
      <c r="H242" s="139"/>
      <c r="I242" s="139">
        <f>SUM(I243:I267)</f>
        <v>0</v>
      </c>
      <c r="J242" s="139"/>
      <c r="K242" s="139">
        <f>SUM(K243:K267)</f>
        <v>0</v>
      </c>
      <c r="L242" s="139"/>
      <c r="M242" s="139">
        <f>SUM(M243:M267)</f>
        <v>0</v>
      </c>
      <c r="N242" s="140"/>
      <c r="O242" s="140">
        <f>SUM(O243:O267)</f>
        <v>9.2829999999999996E-2</v>
      </c>
      <c r="P242" s="140"/>
      <c r="Q242" s="140">
        <f>SUM(Q243:Q267)</f>
        <v>0.19893</v>
      </c>
      <c r="R242" s="140"/>
      <c r="S242" s="140"/>
      <c r="T242" s="141"/>
      <c r="U242" s="140">
        <f>SUM(U243:U267)</f>
        <v>46.66</v>
      </c>
      <c r="AE242" t="s">
        <v>80</v>
      </c>
    </row>
    <row r="243" spans="1:60" outlineLevel="1" x14ac:dyDescent="0.2">
      <c r="A243" s="124">
        <v>71</v>
      </c>
      <c r="B243" s="124" t="s">
        <v>199</v>
      </c>
      <c r="C243" s="125" t="s">
        <v>200</v>
      </c>
      <c r="D243" s="130" t="s">
        <v>58</v>
      </c>
      <c r="E243" s="127">
        <v>221.03</v>
      </c>
      <c r="F243" s="128"/>
      <c r="G243" s="129">
        <f>ROUND(E243*F243,2)</f>
        <v>0</v>
      </c>
      <c r="H243" s="129"/>
      <c r="I243" s="129">
        <f>ROUND(E243*H243,2)</f>
        <v>0</v>
      </c>
      <c r="J243" s="129"/>
      <c r="K243" s="129">
        <f>ROUND(E243*J243,2)</f>
        <v>0</v>
      </c>
      <c r="L243" s="129">
        <v>21</v>
      </c>
      <c r="M243" s="129">
        <f>G243*(1+L243/100)</f>
        <v>0</v>
      </c>
      <c r="N243" s="130">
        <v>0</v>
      </c>
      <c r="O243" s="130">
        <f>ROUND(E243*N243,5)</f>
        <v>0</v>
      </c>
      <c r="P243" s="130">
        <v>8.9999999999999998E-4</v>
      </c>
      <c r="Q243" s="130">
        <f>ROUND(E243*P243,5)</f>
        <v>0.19893</v>
      </c>
      <c r="R243" s="130"/>
      <c r="S243" s="130"/>
      <c r="T243" s="131">
        <v>7.6679999999999998E-2</v>
      </c>
      <c r="U243" s="130">
        <f>ROUND(E243*T243,2)</f>
        <v>16.95</v>
      </c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 t="s">
        <v>81</v>
      </c>
      <c r="AF243" s="132"/>
      <c r="AG243" s="132"/>
      <c r="AH243" s="132"/>
      <c r="AI243" s="132"/>
      <c r="AJ243" s="132"/>
      <c r="AK243" s="132"/>
      <c r="AL243" s="132"/>
      <c r="AM243" s="132"/>
      <c r="AN243" s="132"/>
      <c r="AO243" s="132"/>
      <c r="AP243" s="132"/>
      <c r="AQ243" s="132"/>
      <c r="AR243" s="132"/>
      <c r="AS243" s="132"/>
      <c r="AT243" s="132"/>
      <c r="AU243" s="132"/>
      <c r="AV243" s="132"/>
      <c r="AW243" s="132"/>
      <c r="AX243" s="132"/>
      <c r="AY243" s="132"/>
      <c r="AZ243" s="132"/>
      <c r="BA243" s="132"/>
      <c r="BB243" s="132"/>
      <c r="BC243" s="132"/>
      <c r="BD243" s="132"/>
      <c r="BE243" s="132"/>
      <c r="BF243" s="132"/>
      <c r="BG243" s="132"/>
      <c r="BH243" s="132"/>
    </row>
    <row r="244" spans="1:60" outlineLevel="1" x14ac:dyDescent="0.2">
      <c r="A244" s="124">
        <v>72</v>
      </c>
      <c r="B244" s="124" t="s">
        <v>206</v>
      </c>
      <c r="C244" s="125" t="s">
        <v>207</v>
      </c>
      <c r="D244" s="130" t="s">
        <v>58</v>
      </c>
      <c r="E244" s="127">
        <v>221.03</v>
      </c>
      <c r="F244" s="128"/>
      <c r="G244" s="129">
        <f>ROUND(E244*F244,2)</f>
        <v>0</v>
      </c>
      <c r="H244" s="129"/>
      <c r="I244" s="129">
        <f>ROUND(E244*H244,2)</f>
        <v>0</v>
      </c>
      <c r="J244" s="129"/>
      <c r="K244" s="129">
        <f>ROUND(E244*J244,2)</f>
        <v>0</v>
      </c>
      <c r="L244" s="129">
        <v>21</v>
      </c>
      <c r="M244" s="129">
        <f>G244*(1+L244/100)</f>
        <v>0</v>
      </c>
      <c r="N244" s="130">
        <v>1.2999999999999999E-4</v>
      </c>
      <c r="O244" s="130">
        <f>ROUND(E244*N244,5)</f>
        <v>2.8729999999999999E-2</v>
      </c>
      <c r="P244" s="130">
        <v>0</v>
      </c>
      <c r="Q244" s="130">
        <f>ROUND(E244*P244,5)</f>
        <v>0</v>
      </c>
      <c r="R244" s="130"/>
      <c r="S244" s="130"/>
      <c r="T244" s="131">
        <v>3.2480000000000002E-2</v>
      </c>
      <c r="U244" s="130">
        <f>ROUND(E244*T244,2)</f>
        <v>7.18</v>
      </c>
      <c r="V244" s="132"/>
      <c r="W244" s="132"/>
      <c r="X244" s="132"/>
      <c r="Y244" s="132"/>
      <c r="Z244" s="132"/>
      <c r="AA244" s="132"/>
      <c r="AB244" s="132"/>
      <c r="AC244" s="132"/>
      <c r="AD244" s="132"/>
      <c r="AE244" s="132" t="s">
        <v>81</v>
      </c>
      <c r="AF244" s="132"/>
      <c r="AG244" s="132"/>
      <c r="AH244" s="132"/>
      <c r="AI244" s="132"/>
      <c r="AJ244" s="132"/>
      <c r="AK244" s="132"/>
      <c r="AL244" s="132"/>
      <c r="AM244" s="132"/>
      <c r="AN244" s="132"/>
      <c r="AO244" s="132"/>
      <c r="AP244" s="132"/>
      <c r="AQ244" s="132"/>
      <c r="AR244" s="132"/>
      <c r="AS244" s="132"/>
      <c r="AT244" s="132"/>
      <c r="AU244" s="132"/>
      <c r="AV244" s="132"/>
      <c r="AW244" s="132"/>
      <c r="AX244" s="132"/>
      <c r="AY244" s="132"/>
      <c r="AZ244" s="132"/>
      <c r="BA244" s="132"/>
      <c r="BB244" s="132"/>
      <c r="BC244" s="132"/>
      <c r="BD244" s="132"/>
      <c r="BE244" s="132"/>
      <c r="BF244" s="132"/>
      <c r="BG244" s="132"/>
      <c r="BH244" s="132"/>
    </row>
    <row r="245" spans="1:60" outlineLevel="1" x14ac:dyDescent="0.2">
      <c r="A245" s="124">
        <v>73</v>
      </c>
      <c r="B245" s="124" t="s">
        <v>201</v>
      </c>
      <c r="C245" s="125" t="s">
        <v>202</v>
      </c>
      <c r="D245" s="130" t="s">
        <v>58</v>
      </c>
      <c r="E245" s="127">
        <v>221.03</v>
      </c>
      <c r="F245" s="128"/>
      <c r="G245" s="129">
        <f>ROUND(E245*F245,2)</f>
        <v>0</v>
      </c>
      <c r="H245" s="129"/>
      <c r="I245" s="129">
        <f>ROUND(E245*H245,2)</f>
        <v>0</v>
      </c>
      <c r="J245" s="129"/>
      <c r="K245" s="129">
        <f>ROUND(E245*J245,2)</f>
        <v>0</v>
      </c>
      <c r="L245" s="129">
        <v>21</v>
      </c>
      <c r="M245" s="129">
        <f>G245*(1+L245/100)</f>
        <v>0</v>
      </c>
      <c r="N245" s="130">
        <v>2.9E-4</v>
      </c>
      <c r="O245" s="130">
        <f>ROUND(E245*N245,5)</f>
        <v>6.4100000000000004E-2</v>
      </c>
      <c r="P245" s="130">
        <v>0</v>
      </c>
      <c r="Q245" s="130">
        <f>ROUND(E245*P245,5)</f>
        <v>0</v>
      </c>
      <c r="R245" s="130"/>
      <c r="S245" s="130"/>
      <c r="T245" s="131">
        <v>0.10191</v>
      </c>
      <c r="U245" s="130">
        <f>ROUND(E245*T245,2)</f>
        <v>22.53</v>
      </c>
      <c r="V245" s="132"/>
      <c r="W245" s="132"/>
      <c r="X245" s="132"/>
      <c r="Y245" s="132"/>
      <c r="Z245" s="132"/>
      <c r="AA245" s="132"/>
      <c r="AB245" s="132"/>
      <c r="AC245" s="132"/>
      <c r="AD245" s="132"/>
      <c r="AE245" s="132" t="s">
        <v>81</v>
      </c>
      <c r="AF245" s="132"/>
      <c r="AG245" s="132"/>
      <c r="AH245" s="132"/>
      <c r="AI245" s="132"/>
      <c r="AJ245" s="132"/>
      <c r="AK245" s="132"/>
      <c r="AL245" s="132"/>
      <c r="AM245" s="132"/>
      <c r="AN245" s="132"/>
      <c r="AO245" s="132"/>
      <c r="AP245" s="132"/>
      <c r="AQ245" s="132"/>
      <c r="AR245" s="132"/>
      <c r="AS245" s="132"/>
      <c r="AT245" s="132"/>
      <c r="AU245" s="132"/>
      <c r="AV245" s="132"/>
      <c r="AW245" s="132"/>
      <c r="AX245" s="132"/>
      <c r="AY245" s="132"/>
      <c r="AZ245" s="132"/>
      <c r="BA245" s="132"/>
      <c r="BB245" s="132"/>
      <c r="BC245" s="132"/>
      <c r="BD245" s="132"/>
      <c r="BE245" s="132"/>
      <c r="BF245" s="132"/>
      <c r="BG245" s="132"/>
      <c r="BH245" s="132"/>
    </row>
    <row r="246" spans="1:60" outlineLevel="1" x14ac:dyDescent="0.2">
      <c r="A246" s="124"/>
      <c r="B246" s="124"/>
      <c r="C246" s="133" t="s">
        <v>203</v>
      </c>
      <c r="D246" s="160"/>
      <c r="E246" s="134"/>
      <c r="F246" s="129"/>
      <c r="G246" s="129"/>
      <c r="H246" s="129"/>
      <c r="I246" s="129"/>
      <c r="J246" s="129"/>
      <c r="K246" s="129"/>
      <c r="L246" s="129"/>
      <c r="M246" s="129"/>
      <c r="N246" s="130"/>
      <c r="O246" s="130"/>
      <c r="P246" s="130"/>
      <c r="Q246" s="130"/>
      <c r="R246" s="130"/>
      <c r="S246" s="130"/>
      <c r="T246" s="131"/>
      <c r="U246" s="130"/>
      <c r="V246" s="132"/>
      <c r="W246" s="132"/>
      <c r="X246" s="132"/>
      <c r="Y246" s="132"/>
      <c r="Z246" s="132"/>
      <c r="AA246" s="132"/>
      <c r="AB246" s="132"/>
      <c r="AC246" s="132"/>
      <c r="AD246" s="132"/>
      <c r="AE246" s="132" t="s">
        <v>112</v>
      </c>
      <c r="AF246" s="132">
        <v>0</v>
      </c>
      <c r="AG246" s="132"/>
      <c r="AH246" s="132"/>
      <c r="AI246" s="132"/>
      <c r="AJ246" s="132"/>
      <c r="AK246" s="132"/>
      <c r="AL246" s="132"/>
      <c r="AM246" s="132"/>
      <c r="AN246" s="132"/>
      <c r="AO246" s="132"/>
      <c r="AP246" s="132"/>
      <c r="AQ246" s="132"/>
      <c r="AR246" s="132"/>
      <c r="AS246" s="132"/>
      <c r="AT246" s="132"/>
      <c r="AU246" s="132"/>
      <c r="AV246" s="132"/>
      <c r="AW246" s="132"/>
      <c r="AX246" s="132"/>
      <c r="AY246" s="132"/>
      <c r="AZ246" s="132"/>
      <c r="BA246" s="132"/>
      <c r="BB246" s="132"/>
      <c r="BC246" s="132"/>
      <c r="BD246" s="132"/>
      <c r="BE246" s="132"/>
      <c r="BF246" s="132"/>
      <c r="BG246" s="132"/>
      <c r="BH246" s="132"/>
    </row>
    <row r="247" spans="1:60" outlineLevel="1" x14ac:dyDescent="0.2">
      <c r="A247" s="124"/>
      <c r="B247" s="124"/>
      <c r="C247" s="133" t="s">
        <v>320</v>
      </c>
      <c r="D247" s="160"/>
      <c r="E247" s="134">
        <v>8.8000000000000007</v>
      </c>
      <c r="F247" s="129"/>
      <c r="G247" s="129"/>
      <c r="H247" s="129"/>
      <c r="I247" s="129"/>
      <c r="J247" s="129"/>
      <c r="K247" s="129"/>
      <c r="L247" s="129"/>
      <c r="M247" s="129"/>
      <c r="N247" s="130"/>
      <c r="O247" s="130"/>
      <c r="P247" s="130"/>
      <c r="Q247" s="130"/>
      <c r="R247" s="130"/>
      <c r="S247" s="130"/>
      <c r="T247" s="131"/>
      <c r="U247" s="130"/>
      <c r="V247" s="132"/>
      <c r="W247" s="132"/>
      <c r="X247" s="132"/>
      <c r="Y247" s="132"/>
      <c r="Z247" s="132"/>
      <c r="AA247" s="132"/>
      <c r="AB247" s="132"/>
      <c r="AC247" s="132"/>
      <c r="AD247" s="132"/>
      <c r="AE247" s="132" t="s">
        <v>112</v>
      </c>
      <c r="AF247" s="132">
        <v>0</v>
      </c>
      <c r="AG247" s="132"/>
      <c r="AH247" s="132"/>
      <c r="AI247" s="132"/>
      <c r="AJ247" s="132"/>
      <c r="AK247" s="132"/>
      <c r="AL247" s="132"/>
      <c r="AM247" s="132"/>
      <c r="AN247" s="132"/>
      <c r="AO247" s="132"/>
      <c r="AP247" s="132"/>
      <c r="AQ247" s="132"/>
      <c r="AR247" s="132"/>
      <c r="AS247" s="132"/>
      <c r="AT247" s="132"/>
      <c r="AU247" s="132"/>
      <c r="AV247" s="132"/>
      <c r="AW247" s="132"/>
      <c r="AX247" s="132"/>
      <c r="AY247" s="132"/>
      <c r="AZ247" s="132"/>
      <c r="BA247" s="132"/>
      <c r="BB247" s="132"/>
      <c r="BC247" s="132"/>
      <c r="BD247" s="132"/>
      <c r="BE247" s="132"/>
      <c r="BF247" s="132"/>
      <c r="BG247" s="132"/>
      <c r="BH247" s="132"/>
    </row>
    <row r="248" spans="1:60" outlineLevel="1" x14ac:dyDescent="0.2">
      <c r="A248" s="124"/>
      <c r="B248" s="124"/>
      <c r="C248" s="133" t="s">
        <v>312</v>
      </c>
      <c r="D248" s="160"/>
      <c r="E248" s="134">
        <v>4.5999999999999996</v>
      </c>
      <c r="F248" s="129"/>
      <c r="G248" s="129"/>
      <c r="H248" s="129"/>
      <c r="I248" s="129"/>
      <c r="J248" s="129"/>
      <c r="K248" s="129"/>
      <c r="L248" s="129"/>
      <c r="M248" s="129"/>
      <c r="N248" s="130"/>
      <c r="O248" s="130"/>
      <c r="P248" s="130"/>
      <c r="Q248" s="130"/>
      <c r="R248" s="130"/>
      <c r="S248" s="130"/>
      <c r="T248" s="131"/>
      <c r="U248" s="130"/>
      <c r="V248" s="132"/>
      <c r="W248" s="132"/>
      <c r="X248" s="132"/>
      <c r="Y248" s="132"/>
      <c r="Z248" s="132"/>
      <c r="AA248" s="132"/>
      <c r="AB248" s="132"/>
      <c r="AC248" s="132"/>
      <c r="AD248" s="132"/>
      <c r="AE248" s="132" t="s">
        <v>112</v>
      </c>
      <c r="AF248" s="132">
        <v>0</v>
      </c>
      <c r="AG248" s="132"/>
      <c r="AH248" s="132"/>
      <c r="AI248" s="132"/>
      <c r="AJ248" s="132"/>
      <c r="AK248" s="132"/>
      <c r="AL248" s="132"/>
      <c r="AM248" s="132"/>
      <c r="AN248" s="132"/>
      <c r="AO248" s="132"/>
      <c r="AP248" s="132"/>
      <c r="AQ248" s="132"/>
      <c r="AR248" s="132"/>
      <c r="AS248" s="132"/>
      <c r="AT248" s="132"/>
      <c r="AU248" s="132"/>
      <c r="AV248" s="132"/>
      <c r="AW248" s="132"/>
      <c r="AX248" s="132"/>
      <c r="AY248" s="132"/>
      <c r="AZ248" s="132"/>
      <c r="BA248" s="132"/>
      <c r="BB248" s="132"/>
      <c r="BC248" s="132"/>
      <c r="BD248" s="132"/>
      <c r="BE248" s="132"/>
      <c r="BF248" s="132"/>
      <c r="BG248" s="132"/>
      <c r="BH248" s="132"/>
    </row>
    <row r="249" spans="1:60" outlineLevel="1" x14ac:dyDescent="0.2">
      <c r="A249" s="124"/>
      <c r="B249" s="124"/>
      <c r="C249" s="133" t="s">
        <v>313</v>
      </c>
      <c r="D249" s="160"/>
      <c r="E249" s="134">
        <v>0.9</v>
      </c>
      <c r="F249" s="129"/>
      <c r="G249" s="129"/>
      <c r="H249" s="129"/>
      <c r="I249" s="129"/>
      <c r="J249" s="129"/>
      <c r="K249" s="129"/>
      <c r="L249" s="129"/>
      <c r="M249" s="129"/>
      <c r="N249" s="130"/>
      <c r="O249" s="130"/>
      <c r="P249" s="130"/>
      <c r="Q249" s="130"/>
      <c r="R249" s="130"/>
      <c r="S249" s="130"/>
      <c r="T249" s="131"/>
      <c r="U249" s="130"/>
      <c r="V249" s="132"/>
      <c r="W249" s="132"/>
      <c r="X249" s="132"/>
      <c r="Y249" s="132"/>
      <c r="Z249" s="132"/>
      <c r="AA249" s="132"/>
      <c r="AB249" s="132"/>
      <c r="AC249" s="132"/>
      <c r="AD249" s="132"/>
      <c r="AE249" s="132" t="s">
        <v>112</v>
      </c>
      <c r="AF249" s="132">
        <v>0</v>
      </c>
      <c r="AG249" s="132"/>
      <c r="AH249" s="132"/>
      <c r="AI249" s="132"/>
      <c r="AJ249" s="132"/>
      <c r="AK249" s="132"/>
      <c r="AL249" s="132"/>
      <c r="AM249" s="132"/>
      <c r="AN249" s="132"/>
      <c r="AO249" s="132"/>
      <c r="AP249" s="132"/>
      <c r="AQ249" s="132"/>
      <c r="AR249" s="132"/>
      <c r="AS249" s="132"/>
      <c r="AT249" s="132"/>
      <c r="AU249" s="132"/>
      <c r="AV249" s="132"/>
      <c r="AW249" s="132"/>
      <c r="AX249" s="132"/>
      <c r="AY249" s="132"/>
      <c r="AZ249" s="132"/>
      <c r="BA249" s="132"/>
      <c r="BB249" s="132"/>
      <c r="BC249" s="132"/>
      <c r="BD249" s="132"/>
      <c r="BE249" s="132"/>
      <c r="BF249" s="132"/>
      <c r="BG249" s="132"/>
      <c r="BH249" s="132"/>
    </row>
    <row r="250" spans="1:60" outlineLevel="1" x14ac:dyDescent="0.2">
      <c r="A250" s="124"/>
      <c r="B250" s="124"/>
      <c r="C250" s="133" t="s">
        <v>314</v>
      </c>
      <c r="D250" s="160"/>
      <c r="E250" s="134">
        <v>13.8</v>
      </c>
      <c r="F250" s="129"/>
      <c r="G250" s="129"/>
      <c r="H250" s="129"/>
      <c r="I250" s="129"/>
      <c r="J250" s="129"/>
      <c r="K250" s="129"/>
      <c r="L250" s="129"/>
      <c r="M250" s="129"/>
      <c r="N250" s="130"/>
      <c r="O250" s="130"/>
      <c r="P250" s="130"/>
      <c r="Q250" s="130"/>
      <c r="R250" s="130"/>
      <c r="S250" s="130"/>
      <c r="T250" s="131"/>
      <c r="U250" s="130"/>
      <c r="V250" s="132"/>
      <c r="W250" s="132"/>
      <c r="X250" s="132"/>
      <c r="Y250" s="132"/>
      <c r="Z250" s="132"/>
      <c r="AA250" s="132"/>
      <c r="AB250" s="132"/>
      <c r="AC250" s="132"/>
      <c r="AD250" s="132"/>
      <c r="AE250" s="132" t="s">
        <v>112</v>
      </c>
      <c r="AF250" s="132">
        <v>0</v>
      </c>
      <c r="AG250" s="132"/>
      <c r="AH250" s="132"/>
      <c r="AI250" s="132"/>
      <c r="AJ250" s="132"/>
      <c r="AK250" s="132"/>
      <c r="AL250" s="132"/>
      <c r="AM250" s="132"/>
      <c r="AN250" s="132"/>
      <c r="AO250" s="132"/>
      <c r="AP250" s="132"/>
      <c r="AQ250" s="132"/>
      <c r="AR250" s="132"/>
      <c r="AS250" s="132"/>
      <c r="AT250" s="132"/>
      <c r="AU250" s="132"/>
      <c r="AV250" s="132"/>
      <c r="AW250" s="132"/>
      <c r="AX250" s="132"/>
      <c r="AY250" s="132"/>
      <c r="AZ250" s="132"/>
      <c r="BA250" s="132"/>
      <c r="BB250" s="132"/>
      <c r="BC250" s="132"/>
      <c r="BD250" s="132"/>
      <c r="BE250" s="132"/>
      <c r="BF250" s="132"/>
      <c r="BG250" s="132"/>
      <c r="BH250" s="132"/>
    </row>
    <row r="251" spans="1:60" outlineLevel="1" x14ac:dyDescent="0.2">
      <c r="A251" s="124"/>
      <c r="B251" s="124"/>
      <c r="C251" s="133" t="s">
        <v>321</v>
      </c>
      <c r="D251" s="160"/>
      <c r="E251" s="134">
        <v>15.2</v>
      </c>
      <c r="F251" s="129"/>
      <c r="G251" s="129"/>
      <c r="H251" s="129"/>
      <c r="I251" s="129"/>
      <c r="J251" s="129"/>
      <c r="K251" s="129"/>
      <c r="L251" s="129"/>
      <c r="M251" s="129"/>
      <c r="N251" s="130"/>
      <c r="O251" s="130"/>
      <c r="P251" s="130"/>
      <c r="Q251" s="130"/>
      <c r="R251" s="130"/>
      <c r="S251" s="130"/>
      <c r="T251" s="131"/>
      <c r="U251" s="130"/>
      <c r="V251" s="132"/>
      <c r="W251" s="132"/>
      <c r="X251" s="132"/>
      <c r="Y251" s="132"/>
      <c r="Z251" s="132"/>
      <c r="AA251" s="132"/>
      <c r="AB251" s="132"/>
      <c r="AC251" s="132"/>
      <c r="AD251" s="132"/>
      <c r="AE251" s="132" t="s">
        <v>112</v>
      </c>
      <c r="AF251" s="132">
        <v>0</v>
      </c>
      <c r="AG251" s="132"/>
      <c r="AH251" s="132"/>
      <c r="AI251" s="132"/>
      <c r="AJ251" s="132"/>
      <c r="AK251" s="132"/>
      <c r="AL251" s="132"/>
      <c r="AM251" s="132"/>
      <c r="AN251" s="132"/>
      <c r="AO251" s="132"/>
      <c r="AP251" s="132"/>
      <c r="AQ251" s="132"/>
      <c r="AR251" s="132"/>
      <c r="AS251" s="132"/>
      <c r="AT251" s="132"/>
      <c r="AU251" s="132"/>
      <c r="AV251" s="132"/>
      <c r="AW251" s="132"/>
      <c r="AX251" s="132"/>
      <c r="AY251" s="132"/>
      <c r="AZ251" s="132"/>
      <c r="BA251" s="132"/>
      <c r="BB251" s="132"/>
      <c r="BC251" s="132"/>
      <c r="BD251" s="132"/>
      <c r="BE251" s="132"/>
      <c r="BF251" s="132"/>
      <c r="BG251" s="132"/>
      <c r="BH251" s="132"/>
    </row>
    <row r="252" spans="1:60" outlineLevel="1" x14ac:dyDescent="0.2">
      <c r="A252" s="124"/>
      <c r="B252" s="124"/>
      <c r="C252" s="133" t="s">
        <v>315</v>
      </c>
      <c r="D252" s="160"/>
      <c r="E252" s="134">
        <v>5.2</v>
      </c>
      <c r="F252" s="129"/>
      <c r="G252" s="129"/>
      <c r="H252" s="129"/>
      <c r="I252" s="129"/>
      <c r="J252" s="129"/>
      <c r="K252" s="129"/>
      <c r="L252" s="129"/>
      <c r="M252" s="129"/>
      <c r="N252" s="130"/>
      <c r="O252" s="130"/>
      <c r="P252" s="130"/>
      <c r="Q252" s="130"/>
      <c r="R252" s="130"/>
      <c r="S252" s="130"/>
      <c r="T252" s="131"/>
      <c r="U252" s="130"/>
      <c r="V252" s="132"/>
      <c r="W252" s="132"/>
      <c r="X252" s="132"/>
      <c r="Y252" s="132"/>
      <c r="Z252" s="132"/>
      <c r="AA252" s="132"/>
      <c r="AB252" s="132"/>
      <c r="AC252" s="132"/>
      <c r="AD252" s="132"/>
      <c r="AE252" s="132" t="s">
        <v>112</v>
      </c>
      <c r="AF252" s="132">
        <v>0</v>
      </c>
      <c r="AG252" s="132"/>
      <c r="AH252" s="132"/>
      <c r="AI252" s="132"/>
      <c r="AJ252" s="132"/>
      <c r="AK252" s="132"/>
      <c r="AL252" s="132"/>
      <c r="AM252" s="132"/>
      <c r="AN252" s="132"/>
      <c r="AO252" s="132"/>
      <c r="AP252" s="132"/>
      <c r="AQ252" s="132"/>
      <c r="AR252" s="132"/>
      <c r="AS252" s="132"/>
      <c r="AT252" s="132"/>
      <c r="AU252" s="132"/>
      <c r="AV252" s="132"/>
      <c r="AW252" s="132"/>
      <c r="AX252" s="132"/>
      <c r="AY252" s="132"/>
      <c r="AZ252" s="132"/>
      <c r="BA252" s="132"/>
      <c r="BB252" s="132"/>
      <c r="BC252" s="132"/>
      <c r="BD252" s="132"/>
      <c r="BE252" s="132"/>
      <c r="BF252" s="132"/>
      <c r="BG252" s="132"/>
      <c r="BH252" s="132"/>
    </row>
    <row r="253" spans="1:60" outlineLevel="1" x14ac:dyDescent="0.2">
      <c r="A253" s="124"/>
      <c r="B253" s="124"/>
      <c r="C253" s="133" t="s">
        <v>204</v>
      </c>
      <c r="D253" s="160"/>
      <c r="E253" s="134"/>
      <c r="F253" s="129"/>
      <c r="G253" s="129"/>
      <c r="H253" s="129"/>
      <c r="I253" s="129"/>
      <c r="J253" s="129"/>
      <c r="K253" s="129"/>
      <c r="L253" s="129"/>
      <c r="M253" s="129"/>
      <c r="N253" s="130"/>
      <c r="O253" s="130"/>
      <c r="P253" s="130"/>
      <c r="Q253" s="130"/>
      <c r="R253" s="130"/>
      <c r="S253" s="130"/>
      <c r="T253" s="131"/>
      <c r="U253" s="130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 t="s">
        <v>112</v>
      </c>
      <c r="AF253" s="132">
        <v>0</v>
      </c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132"/>
      <c r="AR253" s="132"/>
      <c r="AS253" s="132"/>
      <c r="AT253" s="132"/>
      <c r="AU253" s="132"/>
      <c r="AV253" s="132"/>
      <c r="AW253" s="132"/>
      <c r="AX253" s="132"/>
      <c r="AY253" s="132"/>
      <c r="AZ253" s="132"/>
      <c r="BA253" s="132"/>
      <c r="BB253" s="132"/>
      <c r="BC253" s="132"/>
      <c r="BD253" s="132"/>
      <c r="BE253" s="132"/>
      <c r="BF253" s="132"/>
      <c r="BG253" s="132"/>
      <c r="BH253" s="132"/>
    </row>
    <row r="254" spans="1:60" outlineLevel="1" x14ac:dyDescent="0.2">
      <c r="A254" s="124"/>
      <c r="B254" s="124"/>
      <c r="C254" s="133" t="s">
        <v>205</v>
      </c>
      <c r="D254" s="160"/>
      <c r="E254" s="134">
        <v>11.59</v>
      </c>
      <c r="F254" s="129"/>
      <c r="G254" s="129"/>
      <c r="H254" s="129"/>
      <c r="I254" s="129"/>
      <c r="J254" s="129"/>
      <c r="K254" s="129"/>
      <c r="L254" s="129"/>
      <c r="M254" s="129"/>
      <c r="N254" s="130"/>
      <c r="O254" s="130"/>
      <c r="P254" s="130"/>
      <c r="Q254" s="130"/>
      <c r="R254" s="130"/>
      <c r="S254" s="130"/>
      <c r="T254" s="131"/>
      <c r="U254" s="130"/>
      <c r="V254" s="132"/>
      <c r="W254" s="132"/>
      <c r="X254" s="132"/>
      <c r="Y254" s="132"/>
      <c r="Z254" s="132"/>
      <c r="AA254" s="132"/>
      <c r="AB254" s="132"/>
      <c r="AC254" s="132"/>
      <c r="AD254" s="132"/>
      <c r="AE254" s="132" t="s">
        <v>112</v>
      </c>
      <c r="AF254" s="132">
        <v>0</v>
      </c>
      <c r="AG254" s="132"/>
      <c r="AH254" s="132"/>
      <c r="AI254" s="132"/>
      <c r="AJ254" s="132"/>
      <c r="AK254" s="132"/>
      <c r="AL254" s="132"/>
      <c r="AM254" s="132"/>
      <c r="AN254" s="132"/>
      <c r="AO254" s="132"/>
      <c r="AP254" s="132"/>
      <c r="AQ254" s="132"/>
      <c r="AR254" s="132"/>
      <c r="AS254" s="132"/>
      <c r="AT254" s="132"/>
      <c r="AU254" s="132"/>
      <c r="AV254" s="132"/>
      <c r="AW254" s="132"/>
      <c r="AX254" s="132"/>
      <c r="AY254" s="132"/>
      <c r="AZ254" s="132"/>
      <c r="BA254" s="132"/>
      <c r="BB254" s="132"/>
      <c r="BC254" s="132"/>
      <c r="BD254" s="132"/>
      <c r="BE254" s="132"/>
      <c r="BF254" s="132"/>
      <c r="BG254" s="132"/>
      <c r="BH254" s="132"/>
    </row>
    <row r="255" spans="1:60" outlineLevel="1" x14ac:dyDescent="0.2">
      <c r="A255" s="124"/>
      <c r="B255" s="124"/>
      <c r="C255" s="133" t="s">
        <v>343</v>
      </c>
      <c r="D255" s="160"/>
      <c r="E255" s="134">
        <v>13.49</v>
      </c>
      <c r="F255" s="129"/>
      <c r="G255" s="129"/>
      <c r="H255" s="129"/>
      <c r="I255" s="129"/>
      <c r="J255" s="129"/>
      <c r="K255" s="129"/>
      <c r="L255" s="129"/>
      <c r="M255" s="129"/>
      <c r="N255" s="130"/>
      <c r="O255" s="130"/>
      <c r="P255" s="130"/>
      <c r="Q255" s="130"/>
      <c r="R255" s="130"/>
      <c r="S255" s="130"/>
      <c r="T255" s="131"/>
      <c r="U255" s="130"/>
      <c r="V255" s="132"/>
      <c r="W255" s="132"/>
      <c r="X255" s="132"/>
      <c r="Y255" s="132"/>
      <c r="Z255" s="132"/>
      <c r="AA255" s="132"/>
      <c r="AB255" s="132"/>
      <c r="AC255" s="132"/>
      <c r="AD255" s="132"/>
      <c r="AE255" s="132" t="s">
        <v>112</v>
      </c>
      <c r="AF255" s="132">
        <v>0</v>
      </c>
      <c r="AG255" s="132"/>
      <c r="AH255" s="132"/>
      <c r="AI255" s="132"/>
      <c r="AJ255" s="132"/>
      <c r="AK255" s="132"/>
      <c r="AL255" s="132"/>
      <c r="AM255" s="132"/>
      <c r="AN255" s="132"/>
      <c r="AO255" s="132"/>
      <c r="AP255" s="132"/>
      <c r="AQ255" s="132"/>
      <c r="AR255" s="132"/>
      <c r="AS255" s="132"/>
      <c r="AT255" s="132"/>
      <c r="AU255" s="132"/>
      <c r="AV255" s="132"/>
      <c r="AW255" s="132"/>
      <c r="AX255" s="132"/>
      <c r="AY255" s="132"/>
      <c r="AZ255" s="132"/>
      <c r="BA255" s="132"/>
      <c r="BB255" s="132"/>
      <c r="BC255" s="132"/>
      <c r="BD255" s="132"/>
      <c r="BE255" s="132"/>
      <c r="BF255" s="132"/>
      <c r="BG255" s="132"/>
      <c r="BH255" s="132"/>
    </row>
    <row r="256" spans="1:60" outlineLevel="1" x14ac:dyDescent="0.2">
      <c r="A256" s="124"/>
      <c r="B256" s="124"/>
      <c r="C256" s="133" t="s">
        <v>344</v>
      </c>
      <c r="D256" s="160"/>
      <c r="E256" s="134">
        <v>7.79</v>
      </c>
      <c r="F256" s="129"/>
      <c r="G256" s="129"/>
      <c r="H256" s="129"/>
      <c r="I256" s="129"/>
      <c r="J256" s="129"/>
      <c r="K256" s="129"/>
      <c r="L256" s="129"/>
      <c r="M256" s="129"/>
      <c r="N256" s="130"/>
      <c r="O256" s="130"/>
      <c r="P256" s="130"/>
      <c r="Q256" s="130"/>
      <c r="R256" s="130"/>
      <c r="S256" s="130"/>
      <c r="T256" s="131"/>
      <c r="U256" s="130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 t="s">
        <v>112</v>
      </c>
      <c r="AF256" s="132">
        <v>0</v>
      </c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2"/>
      <c r="AX256" s="132"/>
      <c r="AY256" s="132"/>
      <c r="AZ256" s="132"/>
      <c r="BA256" s="132"/>
      <c r="BB256" s="132"/>
      <c r="BC256" s="132"/>
      <c r="BD256" s="132"/>
      <c r="BE256" s="132"/>
      <c r="BF256" s="132"/>
      <c r="BG256" s="132"/>
      <c r="BH256" s="132"/>
    </row>
    <row r="257" spans="1:60" outlineLevel="1" x14ac:dyDescent="0.2">
      <c r="A257" s="124"/>
      <c r="B257" s="124"/>
      <c r="C257" s="133" t="s">
        <v>345</v>
      </c>
      <c r="D257" s="160"/>
      <c r="E257" s="134">
        <v>9.5</v>
      </c>
      <c r="F257" s="129"/>
      <c r="G257" s="129"/>
      <c r="H257" s="129"/>
      <c r="I257" s="129"/>
      <c r="J257" s="129"/>
      <c r="K257" s="129"/>
      <c r="L257" s="129"/>
      <c r="M257" s="129"/>
      <c r="N257" s="130"/>
      <c r="O257" s="130"/>
      <c r="P257" s="130"/>
      <c r="Q257" s="130"/>
      <c r="R257" s="130"/>
      <c r="S257" s="130"/>
      <c r="T257" s="131"/>
      <c r="U257" s="130"/>
      <c r="V257" s="132"/>
      <c r="W257" s="132"/>
      <c r="X257" s="132"/>
      <c r="Y257" s="132"/>
      <c r="Z257" s="132"/>
      <c r="AA257" s="132"/>
      <c r="AB257" s="132"/>
      <c r="AC257" s="132"/>
      <c r="AD257" s="132"/>
      <c r="AE257" s="132" t="s">
        <v>112</v>
      </c>
      <c r="AF257" s="132">
        <v>0</v>
      </c>
      <c r="AG257" s="132"/>
      <c r="AH257" s="132"/>
      <c r="AI257" s="132"/>
      <c r="AJ257" s="132"/>
      <c r="AK257" s="132"/>
      <c r="AL257" s="132"/>
      <c r="AM257" s="132"/>
      <c r="AN257" s="132"/>
      <c r="AO257" s="132"/>
      <c r="AP257" s="132"/>
      <c r="AQ257" s="132"/>
      <c r="AR257" s="132"/>
      <c r="AS257" s="132"/>
      <c r="AT257" s="132"/>
      <c r="AU257" s="132"/>
      <c r="AV257" s="132"/>
      <c r="AW257" s="132"/>
      <c r="AX257" s="132"/>
      <c r="AY257" s="132"/>
      <c r="AZ257" s="132"/>
      <c r="BA257" s="132"/>
      <c r="BB257" s="132"/>
      <c r="BC257" s="132"/>
      <c r="BD257" s="132"/>
      <c r="BE257" s="132"/>
      <c r="BF257" s="132"/>
      <c r="BG257" s="132"/>
      <c r="BH257" s="132"/>
    </row>
    <row r="258" spans="1:60" outlineLevel="1" x14ac:dyDescent="0.2">
      <c r="A258" s="124"/>
      <c r="B258" s="124"/>
      <c r="C258" s="133" t="s">
        <v>346</v>
      </c>
      <c r="D258" s="160"/>
      <c r="E258" s="134">
        <v>5.07</v>
      </c>
      <c r="F258" s="129"/>
      <c r="G258" s="129"/>
      <c r="H258" s="129"/>
      <c r="I258" s="129"/>
      <c r="J258" s="129"/>
      <c r="K258" s="129"/>
      <c r="L258" s="129"/>
      <c r="M258" s="129"/>
      <c r="N258" s="130"/>
      <c r="O258" s="130"/>
      <c r="P258" s="130"/>
      <c r="Q258" s="130"/>
      <c r="R258" s="130"/>
      <c r="S258" s="130"/>
      <c r="T258" s="131"/>
      <c r="U258" s="130"/>
      <c r="V258" s="132"/>
      <c r="W258" s="132"/>
      <c r="X258" s="132"/>
      <c r="Y258" s="132"/>
      <c r="Z258" s="132"/>
      <c r="AA258" s="132"/>
      <c r="AB258" s="132"/>
      <c r="AC258" s="132"/>
      <c r="AD258" s="132"/>
      <c r="AE258" s="132" t="s">
        <v>112</v>
      </c>
      <c r="AF258" s="132">
        <v>0</v>
      </c>
      <c r="AG258" s="132"/>
      <c r="AH258" s="132"/>
      <c r="AI258" s="132"/>
      <c r="AJ258" s="132"/>
      <c r="AK258" s="132"/>
      <c r="AL258" s="132"/>
      <c r="AM258" s="132"/>
      <c r="AN258" s="132"/>
      <c r="AO258" s="132"/>
      <c r="AP258" s="132"/>
      <c r="AQ258" s="132"/>
      <c r="AR258" s="132"/>
      <c r="AS258" s="132"/>
      <c r="AT258" s="132"/>
      <c r="AU258" s="132"/>
      <c r="AV258" s="132"/>
      <c r="AW258" s="132"/>
      <c r="AX258" s="132"/>
      <c r="AY258" s="132"/>
      <c r="AZ258" s="132"/>
      <c r="BA258" s="132"/>
      <c r="BB258" s="132"/>
      <c r="BC258" s="132"/>
      <c r="BD258" s="132"/>
      <c r="BE258" s="132"/>
      <c r="BF258" s="132"/>
      <c r="BG258" s="132"/>
      <c r="BH258" s="132"/>
    </row>
    <row r="259" spans="1:60" outlineLevel="1" x14ac:dyDescent="0.2">
      <c r="A259" s="124"/>
      <c r="B259" s="124"/>
      <c r="C259" s="133" t="s">
        <v>347</v>
      </c>
      <c r="D259" s="160"/>
      <c r="E259" s="134">
        <v>15.2</v>
      </c>
      <c r="F259" s="129"/>
      <c r="G259" s="129"/>
      <c r="H259" s="129"/>
      <c r="I259" s="129"/>
      <c r="J259" s="129"/>
      <c r="K259" s="129"/>
      <c r="L259" s="129"/>
      <c r="M259" s="129"/>
      <c r="N259" s="130"/>
      <c r="O259" s="130"/>
      <c r="P259" s="130"/>
      <c r="Q259" s="130"/>
      <c r="R259" s="130"/>
      <c r="S259" s="130"/>
      <c r="T259" s="131"/>
      <c r="U259" s="130"/>
      <c r="V259" s="132"/>
      <c r="W259" s="132"/>
      <c r="X259" s="132"/>
      <c r="Y259" s="132"/>
      <c r="Z259" s="132"/>
      <c r="AA259" s="132"/>
      <c r="AB259" s="132"/>
      <c r="AC259" s="132"/>
      <c r="AD259" s="132"/>
      <c r="AE259" s="132" t="s">
        <v>112</v>
      </c>
      <c r="AF259" s="132">
        <v>0</v>
      </c>
      <c r="AG259" s="132"/>
      <c r="AH259" s="132"/>
      <c r="AI259" s="132"/>
      <c r="AJ259" s="132"/>
      <c r="AK259" s="132"/>
      <c r="AL259" s="132"/>
      <c r="AM259" s="132"/>
      <c r="AN259" s="132"/>
      <c r="AO259" s="132"/>
      <c r="AP259" s="132"/>
      <c r="AQ259" s="132"/>
      <c r="AR259" s="132"/>
      <c r="AS259" s="132"/>
      <c r="AT259" s="132"/>
      <c r="AU259" s="132"/>
      <c r="AV259" s="132"/>
      <c r="AW259" s="132"/>
      <c r="AX259" s="132"/>
      <c r="AY259" s="132"/>
      <c r="AZ259" s="132"/>
      <c r="BA259" s="132"/>
      <c r="BB259" s="132"/>
      <c r="BC259" s="132"/>
      <c r="BD259" s="132"/>
      <c r="BE259" s="132"/>
      <c r="BF259" s="132"/>
      <c r="BG259" s="132"/>
      <c r="BH259" s="132"/>
    </row>
    <row r="260" spans="1:60" outlineLevel="1" x14ac:dyDescent="0.2">
      <c r="A260" s="124"/>
      <c r="B260" s="124"/>
      <c r="C260" s="133" t="s">
        <v>348</v>
      </c>
      <c r="D260" s="160"/>
      <c r="E260" s="134">
        <v>8.36</v>
      </c>
      <c r="F260" s="129"/>
      <c r="G260" s="129"/>
      <c r="H260" s="129"/>
      <c r="I260" s="129"/>
      <c r="J260" s="129"/>
      <c r="K260" s="129"/>
      <c r="L260" s="129"/>
      <c r="M260" s="129"/>
      <c r="N260" s="130"/>
      <c r="O260" s="130"/>
      <c r="P260" s="130"/>
      <c r="Q260" s="130"/>
      <c r="R260" s="130"/>
      <c r="S260" s="130"/>
      <c r="T260" s="131"/>
      <c r="U260" s="130"/>
      <c r="V260" s="132"/>
      <c r="W260" s="132"/>
      <c r="X260" s="132"/>
      <c r="Y260" s="132"/>
      <c r="Z260" s="132"/>
      <c r="AA260" s="132"/>
      <c r="AB260" s="132"/>
      <c r="AC260" s="132"/>
      <c r="AD260" s="132"/>
      <c r="AE260" s="132" t="s">
        <v>112</v>
      </c>
      <c r="AF260" s="132">
        <v>0</v>
      </c>
      <c r="AG260" s="132"/>
      <c r="AH260" s="132"/>
      <c r="AI260" s="132"/>
      <c r="AJ260" s="132"/>
      <c r="AK260" s="132"/>
      <c r="AL260" s="132"/>
      <c r="AM260" s="132"/>
      <c r="AN260" s="132"/>
      <c r="AO260" s="132"/>
      <c r="AP260" s="132"/>
      <c r="AQ260" s="132"/>
      <c r="AR260" s="132"/>
      <c r="AS260" s="132"/>
      <c r="AT260" s="132"/>
      <c r="AU260" s="132"/>
      <c r="AV260" s="132"/>
      <c r="AW260" s="132"/>
      <c r="AX260" s="132"/>
      <c r="AY260" s="132"/>
      <c r="AZ260" s="132"/>
      <c r="BA260" s="132"/>
      <c r="BB260" s="132"/>
      <c r="BC260" s="132"/>
      <c r="BD260" s="132"/>
      <c r="BE260" s="132"/>
      <c r="BF260" s="132"/>
      <c r="BG260" s="132"/>
      <c r="BH260" s="132"/>
    </row>
    <row r="261" spans="1:60" outlineLevel="1" x14ac:dyDescent="0.2">
      <c r="A261" s="124"/>
      <c r="B261" s="124"/>
      <c r="C261" s="133" t="s">
        <v>349</v>
      </c>
      <c r="D261" s="160"/>
      <c r="E261" s="134">
        <v>6.84</v>
      </c>
      <c r="F261" s="129"/>
      <c r="G261" s="129"/>
      <c r="H261" s="129"/>
      <c r="I261" s="129"/>
      <c r="J261" s="129"/>
      <c r="K261" s="129"/>
      <c r="L261" s="129"/>
      <c r="M261" s="129"/>
      <c r="N261" s="130"/>
      <c r="O261" s="130"/>
      <c r="P261" s="130"/>
      <c r="Q261" s="130"/>
      <c r="R261" s="130"/>
      <c r="S261" s="130"/>
      <c r="T261" s="131"/>
      <c r="U261" s="130"/>
      <c r="V261" s="132"/>
      <c r="W261" s="132"/>
      <c r="X261" s="132"/>
      <c r="Y261" s="132"/>
      <c r="Z261" s="132"/>
      <c r="AA261" s="132"/>
      <c r="AB261" s="132"/>
      <c r="AC261" s="132"/>
      <c r="AD261" s="132"/>
      <c r="AE261" s="132" t="s">
        <v>112</v>
      </c>
      <c r="AF261" s="132">
        <v>0</v>
      </c>
      <c r="AG261" s="132"/>
      <c r="AH261" s="132"/>
      <c r="AI261" s="132"/>
      <c r="AJ261" s="132"/>
      <c r="AK261" s="132"/>
      <c r="AL261" s="132"/>
      <c r="AM261" s="132"/>
      <c r="AN261" s="132"/>
      <c r="AO261" s="132"/>
      <c r="AP261" s="132"/>
      <c r="AQ261" s="132"/>
      <c r="AR261" s="132"/>
      <c r="AS261" s="132"/>
      <c r="AT261" s="132"/>
      <c r="AU261" s="132"/>
      <c r="AV261" s="132"/>
      <c r="AW261" s="132"/>
      <c r="AX261" s="132"/>
      <c r="AY261" s="132"/>
      <c r="AZ261" s="132"/>
      <c r="BA261" s="132"/>
      <c r="BB261" s="132"/>
      <c r="BC261" s="132"/>
      <c r="BD261" s="132"/>
      <c r="BE261" s="132"/>
      <c r="BF261" s="132"/>
      <c r="BG261" s="132"/>
      <c r="BH261" s="132"/>
    </row>
    <row r="262" spans="1:60" outlineLevel="1" x14ac:dyDescent="0.2">
      <c r="A262" s="124"/>
      <c r="B262" s="124"/>
      <c r="C262" s="133" t="s">
        <v>477</v>
      </c>
      <c r="D262" s="160"/>
      <c r="E262" s="134">
        <v>30.4</v>
      </c>
      <c r="F262" s="129"/>
      <c r="G262" s="129"/>
      <c r="H262" s="129"/>
      <c r="I262" s="129"/>
      <c r="J262" s="129"/>
      <c r="K262" s="129"/>
      <c r="L262" s="129"/>
      <c r="M262" s="129"/>
      <c r="N262" s="130"/>
      <c r="O262" s="130"/>
      <c r="P262" s="130"/>
      <c r="Q262" s="130"/>
      <c r="R262" s="130"/>
      <c r="S262" s="130"/>
      <c r="T262" s="131"/>
      <c r="U262" s="130"/>
      <c r="V262" s="132"/>
      <c r="W262" s="132"/>
      <c r="X262" s="132"/>
      <c r="Y262" s="132"/>
      <c r="Z262" s="132"/>
      <c r="AA262" s="132"/>
      <c r="AB262" s="132"/>
      <c r="AC262" s="132"/>
      <c r="AD262" s="132"/>
      <c r="AE262" s="132" t="s">
        <v>112</v>
      </c>
      <c r="AF262" s="132">
        <v>0</v>
      </c>
      <c r="AG262" s="132"/>
      <c r="AH262" s="132"/>
      <c r="AI262" s="132"/>
      <c r="AJ262" s="132"/>
      <c r="AK262" s="132"/>
      <c r="AL262" s="132"/>
      <c r="AM262" s="132"/>
      <c r="AN262" s="132"/>
      <c r="AO262" s="132"/>
      <c r="AP262" s="132"/>
      <c r="AQ262" s="132"/>
      <c r="AR262" s="132"/>
      <c r="AS262" s="132"/>
      <c r="AT262" s="132"/>
      <c r="AU262" s="132"/>
      <c r="AV262" s="132"/>
      <c r="AW262" s="132"/>
      <c r="AX262" s="132"/>
      <c r="AY262" s="132"/>
      <c r="AZ262" s="132"/>
      <c r="BA262" s="132"/>
      <c r="BB262" s="132"/>
      <c r="BC262" s="132"/>
      <c r="BD262" s="132"/>
      <c r="BE262" s="132"/>
      <c r="BF262" s="132"/>
      <c r="BG262" s="132"/>
      <c r="BH262" s="132"/>
    </row>
    <row r="263" spans="1:60" outlineLevel="1" x14ac:dyDescent="0.2">
      <c r="A263" s="124"/>
      <c r="B263" s="124"/>
      <c r="C263" s="133" t="s">
        <v>350</v>
      </c>
      <c r="D263" s="160"/>
      <c r="E263" s="134">
        <v>32.11</v>
      </c>
      <c r="F263" s="129"/>
      <c r="G263" s="129"/>
      <c r="H263" s="129"/>
      <c r="I263" s="129"/>
      <c r="J263" s="129"/>
      <c r="K263" s="129"/>
      <c r="L263" s="129"/>
      <c r="M263" s="129"/>
      <c r="N263" s="130"/>
      <c r="O263" s="130"/>
      <c r="P263" s="130"/>
      <c r="Q263" s="130"/>
      <c r="R263" s="130"/>
      <c r="S263" s="130"/>
      <c r="T263" s="131"/>
      <c r="U263" s="130"/>
      <c r="V263" s="132"/>
      <c r="W263" s="132"/>
      <c r="X263" s="132"/>
      <c r="Y263" s="132"/>
      <c r="Z263" s="132"/>
      <c r="AA263" s="132"/>
      <c r="AB263" s="132"/>
      <c r="AC263" s="132"/>
      <c r="AD263" s="132"/>
      <c r="AE263" s="132" t="s">
        <v>112</v>
      </c>
      <c r="AF263" s="132">
        <v>0</v>
      </c>
      <c r="AG263" s="132"/>
      <c r="AH263" s="132"/>
      <c r="AI263" s="132"/>
      <c r="AJ263" s="132"/>
      <c r="AK263" s="132"/>
      <c r="AL263" s="132"/>
      <c r="AM263" s="132"/>
      <c r="AN263" s="132"/>
      <c r="AO263" s="132"/>
      <c r="AP263" s="132"/>
      <c r="AQ263" s="132"/>
      <c r="AR263" s="132"/>
      <c r="AS263" s="132"/>
      <c r="AT263" s="132"/>
      <c r="AU263" s="132"/>
      <c r="AV263" s="132"/>
      <c r="AW263" s="132"/>
      <c r="AX263" s="132"/>
      <c r="AY263" s="132"/>
      <c r="AZ263" s="132"/>
      <c r="BA263" s="132"/>
      <c r="BB263" s="132"/>
      <c r="BC263" s="132"/>
      <c r="BD263" s="132"/>
      <c r="BE263" s="132"/>
      <c r="BF263" s="132"/>
      <c r="BG263" s="132"/>
      <c r="BH263" s="132"/>
    </row>
    <row r="264" spans="1:60" outlineLevel="1" x14ac:dyDescent="0.2">
      <c r="A264" s="124"/>
      <c r="B264" s="124"/>
      <c r="C264" s="133" t="s">
        <v>351</v>
      </c>
      <c r="D264" s="160"/>
      <c r="E264" s="134">
        <v>2.16</v>
      </c>
      <c r="F264" s="129"/>
      <c r="G264" s="129"/>
      <c r="H264" s="129"/>
      <c r="I264" s="129"/>
      <c r="J264" s="129"/>
      <c r="K264" s="129"/>
      <c r="L264" s="129"/>
      <c r="M264" s="129"/>
      <c r="N264" s="130"/>
      <c r="O264" s="130"/>
      <c r="P264" s="130"/>
      <c r="Q264" s="130"/>
      <c r="R264" s="130"/>
      <c r="S264" s="130"/>
      <c r="T264" s="131"/>
      <c r="U264" s="130"/>
      <c r="V264" s="132"/>
      <c r="W264" s="132"/>
      <c r="X264" s="132"/>
      <c r="Y264" s="132"/>
      <c r="Z264" s="132"/>
      <c r="AA264" s="132"/>
      <c r="AB264" s="132"/>
      <c r="AC264" s="132"/>
      <c r="AD264" s="132"/>
      <c r="AE264" s="132" t="s">
        <v>112</v>
      </c>
      <c r="AF264" s="132">
        <v>0</v>
      </c>
      <c r="AG264" s="132"/>
      <c r="AH264" s="132"/>
      <c r="AI264" s="132"/>
      <c r="AJ264" s="132"/>
      <c r="AK264" s="132"/>
      <c r="AL264" s="132"/>
      <c r="AM264" s="132"/>
      <c r="AN264" s="132"/>
      <c r="AO264" s="132"/>
      <c r="AP264" s="132"/>
      <c r="AQ264" s="132"/>
      <c r="AR264" s="132"/>
      <c r="AS264" s="132"/>
      <c r="AT264" s="132"/>
      <c r="AU264" s="132"/>
      <c r="AV264" s="132"/>
      <c r="AW264" s="132"/>
      <c r="AX264" s="132"/>
      <c r="AY264" s="132"/>
      <c r="AZ264" s="132"/>
      <c r="BA264" s="132"/>
      <c r="BB264" s="132"/>
      <c r="BC264" s="132"/>
      <c r="BD264" s="132"/>
      <c r="BE264" s="132"/>
      <c r="BF264" s="132"/>
      <c r="BG264" s="132"/>
      <c r="BH264" s="132"/>
    </row>
    <row r="265" spans="1:60" outlineLevel="1" x14ac:dyDescent="0.2">
      <c r="A265" s="124"/>
      <c r="B265" s="124"/>
      <c r="C265" s="133" t="s">
        <v>352</v>
      </c>
      <c r="D265" s="160"/>
      <c r="E265" s="134">
        <v>8.5500000000000007</v>
      </c>
      <c r="F265" s="129"/>
      <c r="G265" s="129"/>
      <c r="H265" s="129"/>
      <c r="I265" s="129"/>
      <c r="J265" s="129"/>
      <c r="K265" s="129"/>
      <c r="L265" s="129"/>
      <c r="M265" s="129"/>
      <c r="N265" s="130"/>
      <c r="O265" s="130"/>
      <c r="P265" s="130"/>
      <c r="Q265" s="130"/>
      <c r="R265" s="130"/>
      <c r="S265" s="130"/>
      <c r="T265" s="131"/>
      <c r="U265" s="130"/>
      <c r="V265" s="132"/>
      <c r="W265" s="132"/>
      <c r="X265" s="132"/>
      <c r="Y265" s="132"/>
      <c r="Z265" s="132"/>
      <c r="AA265" s="132"/>
      <c r="AB265" s="132"/>
      <c r="AC265" s="132"/>
      <c r="AD265" s="132"/>
      <c r="AE265" s="132" t="s">
        <v>112</v>
      </c>
      <c r="AF265" s="132">
        <v>0</v>
      </c>
      <c r="AG265" s="132"/>
      <c r="AH265" s="132"/>
      <c r="AI265" s="132"/>
      <c r="AJ265" s="132"/>
      <c r="AK265" s="132"/>
      <c r="AL265" s="132"/>
      <c r="AM265" s="132"/>
      <c r="AN265" s="132"/>
      <c r="AO265" s="132"/>
      <c r="AP265" s="132"/>
      <c r="AQ265" s="132"/>
      <c r="AR265" s="132"/>
      <c r="AS265" s="132"/>
      <c r="AT265" s="132"/>
      <c r="AU265" s="132"/>
      <c r="AV265" s="132"/>
      <c r="AW265" s="132"/>
      <c r="AX265" s="132"/>
      <c r="AY265" s="132"/>
      <c r="AZ265" s="132"/>
      <c r="BA265" s="132"/>
      <c r="BB265" s="132"/>
      <c r="BC265" s="132"/>
      <c r="BD265" s="132"/>
      <c r="BE265" s="132"/>
      <c r="BF265" s="132"/>
      <c r="BG265" s="132"/>
      <c r="BH265" s="132"/>
    </row>
    <row r="266" spans="1:60" outlineLevel="1" x14ac:dyDescent="0.2">
      <c r="A266" s="124"/>
      <c r="B266" s="124"/>
      <c r="C266" s="133" t="s">
        <v>353</v>
      </c>
      <c r="D266" s="160"/>
      <c r="E266" s="134">
        <v>8.5500000000000007</v>
      </c>
      <c r="F266" s="129"/>
      <c r="G266" s="129"/>
      <c r="H266" s="129"/>
      <c r="I266" s="129"/>
      <c r="J266" s="129"/>
      <c r="K266" s="129"/>
      <c r="L266" s="129"/>
      <c r="M266" s="129"/>
      <c r="N266" s="130"/>
      <c r="O266" s="130"/>
      <c r="P266" s="130"/>
      <c r="Q266" s="130"/>
      <c r="R266" s="130"/>
      <c r="S266" s="130"/>
      <c r="T266" s="131"/>
      <c r="U266" s="130"/>
      <c r="V266" s="132"/>
      <c r="W266" s="132"/>
      <c r="X266" s="132"/>
      <c r="Y266" s="132"/>
      <c r="Z266" s="132"/>
      <c r="AA266" s="132"/>
      <c r="AB266" s="132"/>
      <c r="AC266" s="132"/>
      <c r="AD266" s="132"/>
      <c r="AE266" s="132" t="s">
        <v>112</v>
      </c>
      <c r="AF266" s="132">
        <v>0</v>
      </c>
      <c r="AG266" s="132"/>
      <c r="AH266" s="132"/>
      <c r="AI266" s="132"/>
      <c r="AJ266" s="132"/>
      <c r="AK266" s="132"/>
      <c r="AL266" s="132"/>
      <c r="AM266" s="132"/>
      <c r="AN266" s="132"/>
      <c r="AO266" s="132"/>
      <c r="AP266" s="132"/>
      <c r="AQ266" s="132"/>
      <c r="AR266" s="132"/>
      <c r="AS266" s="132"/>
      <c r="AT266" s="132"/>
      <c r="AU266" s="132"/>
      <c r="AV266" s="132"/>
      <c r="AW266" s="132"/>
      <c r="AX266" s="132"/>
      <c r="AY266" s="132"/>
      <c r="AZ266" s="132"/>
      <c r="BA266" s="132"/>
      <c r="BB266" s="132"/>
      <c r="BC266" s="132"/>
      <c r="BD266" s="132"/>
      <c r="BE266" s="132"/>
      <c r="BF266" s="132"/>
      <c r="BG266" s="132"/>
      <c r="BH266" s="132"/>
    </row>
    <row r="267" spans="1:60" outlineLevel="1" x14ac:dyDescent="0.2">
      <c r="A267" s="124"/>
      <c r="B267" s="124"/>
      <c r="C267" s="133" t="s">
        <v>354</v>
      </c>
      <c r="D267" s="160"/>
      <c r="E267" s="134">
        <v>12.92</v>
      </c>
      <c r="F267" s="129"/>
      <c r="G267" s="129"/>
      <c r="H267" s="129"/>
      <c r="I267" s="129"/>
      <c r="J267" s="129"/>
      <c r="K267" s="129"/>
      <c r="L267" s="129"/>
      <c r="M267" s="129"/>
      <c r="N267" s="130"/>
      <c r="O267" s="130"/>
      <c r="P267" s="130"/>
      <c r="Q267" s="130"/>
      <c r="R267" s="130"/>
      <c r="S267" s="130"/>
      <c r="T267" s="131"/>
      <c r="U267" s="130"/>
      <c r="V267" s="132"/>
      <c r="W267" s="132"/>
      <c r="X267" s="132"/>
      <c r="Y267" s="132"/>
      <c r="Z267" s="132"/>
      <c r="AA267" s="132"/>
      <c r="AB267" s="132"/>
      <c r="AC267" s="132"/>
      <c r="AD267" s="132"/>
      <c r="AE267" s="132" t="s">
        <v>112</v>
      </c>
      <c r="AF267" s="132">
        <v>0</v>
      </c>
      <c r="AG267" s="132"/>
      <c r="AH267" s="132"/>
      <c r="AI267" s="132"/>
      <c r="AJ267" s="132"/>
      <c r="AK267" s="132"/>
      <c r="AL267" s="132"/>
      <c r="AM267" s="132"/>
      <c r="AN267" s="132"/>
      <c r="AO267" s="132"/>
      <c r="AP267" s="132"/>
      <c r="AQ267" s="132"/>
      <c r="AR267" s="132"/>
      <c r="AS267" s="132"/>
      <c r="AT267" s="132"/>
      <c r="AU267" s="132"/>
      <c r="AV267" s="132"/>
      <c r="AW267" s="132"/>
      <c r="AX267" s="132"/>
      <c r="AY267" s="132"/>
      <c r="AZ267" s="132"/>
      <c r="BA267" s="132"/>
      <c r="BB267" s="132"/>
      <c r="BC267" s="132"/>
      <c r="BD267" s="132"/>
      <c r="BE267" s="132"/>
      <c r="BF267" s="132"/>
      <c r="BG267" s="132"/>
      <c r="BH267" s="132"/>
    </row>
    <row r="268" spans="1:60" x14ac:dyDescent="0.2">
      <c r="A268" s="135" t="s">
        <v>55</v>
      </c>
      <c r="B268" s="135" t="s">
        <v>208</v>
      </c>
      <c r="C268" s="136" t="s">
        <v>209</v>
      </c>
      <c r="D268" s="140"/>
      <c r="E268" s="138"/>
      <c r="F268" s="139"/>
      <c r="G268" s="139">
        <f>SUMIF(AE269:AE269,"&lt;&gt;NOR",G269:G269)</f>
        <v>0</v>
      </c>
      <c r="H268" s="139"/>
      <c r="I268" s="139">
        <f>SUM(I269:I269)</f>
        <v>0</v>
      </c>
      <c r="J268" s="139"/>
      <c r="K268" s="139">
        <f>SUM(K269:K269)</f>
        <v>0</v>
      </c>
      <c r="L268" s="139"/>
      <c r="M268" s="139">
        <f>SUM(M269:M269)</f>
        <v>0</v>
      </c>
      <c r="N268" s="140"/>
      <c r="O268" s="140">
        <f>SUM(O269:O269)</f>
        <v>0</v>
      </c>
      <c r="P268" s="140"/>
      <c r="Q268" s="140">
        <f>SUM(Q269:Q269)</f>
        <v>0</v>
      </c>
      <c r="R268" s="140"/>
      <c r="S268" s="140"/>
      <c r="T268" s="141"/>
      <c r="U268" s="140">
        <f>SUM(U269:U269)</f>
        <v>0</v>
      </c>
      <c r="AE268" t="s">
        <v>80</v>
      </c>
    </row>
    <row r="269" spans="1:60" outlineLevel="1" x14ac:dyDescent="0.2">
      <c r="A269" s="124">
        <v>74</v>
      </c>
      <c r="B269" s="124" t="s">
        <v>210</v>
      </c>
      <c r="C269" s="125" t="s">
        <v>211</v>
      </c>
      <c r="D269" s="130" t="s">
        <v>46</v>
      </c>
      <c r="E269" s="127">
        <v>1</v>
      </c>
      <c r="F269" s="128"/>
      <c r="G269" s="129">
        <f>ROUND(E269*F269,2)</f>
        <v>0</v>
      </c>
      <c r="H269" s="129"/>
      <c r="I269" s="129">
        <f>ROUND(E269*H269,2)</f>
        <v>0</v>
      </c>
      <c r="J269" s="129"/>
      <c r="K269" s="129">
        <f>ROUND(E269*J269,2)</f>
        <v>0</v>
      </c>
      <c r="L269" s="129">
        <v>21</v>
      </c>
      <c r="M269" s="129">
        <f>G269*(1+L269/100)</f>
        <v>0</v>
      </c>
      <c r="N269" s="130">
        <v>0</v>
      </c>
      <c r="O269" s="130">
        <f>ROUND(E269*N269,5)</f>
        <v>0</v>
      </c>
      <c r="P269" s="130">
        <v>0</v>
      </c>
      <c r="Q269" s="130">
        <f>ROUND(E269*P269,5)</f>
        <v>0</v>
      </c>
      <c r="R269" s="130"/>
      <c r="S269" s="130"/>
      <c r="T269" s="131">
        <v>0</v>
      </c>
      <c r="U269" s="130">
        <f>ROUND(E269*T269,2)</f>
        <v>0</v>
      </c>
      <c r="V269" s="132"/>
      <c r="W269" s="132"/>
      <c r="X269" s="132"/>
      <c r="Y269" s="132"/>
      <c r="Z269" s="132"/>
      <c r="AA269" s="132"/>
      <c r="AB269" s="132"/>
      <c r="AC269" s="132"/>
      <c r="AD269" s="132"/>
      <c r="AE269" s="132" t="s">
        <v>81</v>
      </c>
      <c r="AF269" s="132"/>
      <c r="AG269" s="132"/>
      <c r="AH269" s="132"/>
      <c r="AI269" s="132"/>
      <c r="AJ269" s="132"/>
      <c r="AK269" s="132"/>
      <c r="AL269" s="132"/>
      <c r="AM269" s="132"/>
      <c r="AN269" s="132"/>
      <c r="AO269" s="132"/>
      <c r="AP269" s="132"/>
      <c r="AQ269" s="132"/>
      <c r="AR269" s="132"/>
      <c r="AS269" s="132"/>
      <c r="AT269" s="132"/>
      <c r="AU269" s="132"/>
      <c r="AV269" s="132"/>
      <c r="AW269" s="132"/>
      <c r="AX269" s="132"/>
      <c r="AY269" s="132"/>
      <c r="AZ269" s="132"/>
      <c r="BA269" s="132"/>
      <c r="BB269" s="132"/>
      <c r="BC269" s="132"/>
      <c r="BD269" s="132"/>
      <c r="BE269" s="132"/>
      <c r="BF269" s="132"/>
      <c r="BG269" s="132"/>
      <c r="BH269" s="132"/>
    </row>
    <row r="270" spans="1:60" x14ac:dyDescent="0.2">
      <c r="A270" s="135" t="s">
        <v>55</v>
      </c>
      <c r="B270" s="135" t="s">
        <v>82</v>
      </c>
      <c r="C270" s="136" t="s">
        <v>83</v>
      </c>
      <c r="D270" s="140"/>
      <c r="E270" s="138"/>
      <c r="F270" s="139"/>
      <c r="G270" s="139">
        <f>SUMIF(AE271:AE273,"&lt;&gt;NOR",G271:G273)</f>
        <v>0</v>
      </c>
      <c r="H270" s="139"/>
      <c r="I270" s="139">
        <f>SUM(I271:I273)</f>
        <v>0</v>
      </c>
      <c r="J270" s="139"/>
      <c r="K270" s="139">
        <f>SUM(K271:K273)</f>
        <v>0</v>
      </c>
      <c r="L270" s="139"/>
      <c r="M270" s="139">
        <f>SUM(M271:M273)</f>
        <v>0</v>
      </c>
      <c r="N270" s="140"/>
      <c r="O270" s="140">
        <f>SUM(O271:O273)</f>
        <v>0</v>
      </c>
      <c r="P270" s="140"/>
      <c r="Q270" s="140">
        <f>SUM(Q271:Q273)</f>
        <v>0</v>
      </c>
      <c r="R270" s="140"/>
      <c r="S270" s="140"/>
      <c r="T270" s="141"/>
      <c r="U270" s="140">
        <f>SUM(U271:U273)</f>
        <v>0</v>
      </c>
      <c r="AE270" t="s">
        <v>80</v>
      </c>
    </row>
    <row r="271" spans="1:60" outlineLevel="1" x14ac:dyDescent="0.2">
      <c r="A271" s="124">
        <v>75</v>
      </c>
      <c r="B271" s="124" t="s">
        <v>212</v>
      </c>
      <c r="C271" s="125" t="s">
        <v>213</v>
      </c>
      <c r="D271" s="130" t="s">
        <v>46</v>
      </c>
      <c r="E271" s="127">
        <v>1</v>
      </c>
      <c r="F271" s="128"/>
      <c r="G271" s="129">
        <f>ROUND(E271*F271,2)</f>
        <v>0</v>
      </c>
      <c r="H271" s="129"/>
      <c r="I271" s="129">
        <f>ROUND(E271*H271,2)</f>
        <v>0</v>
      </c>
      <c r="J271" s="129"/>
      <c r="K271" s="129">
        <f>ROUND(E271*J271,2)</f>
        <v>0</v>
      </c>
      <c r="L271" s="129">
        <v>21</v>
      </c>
      <c r="M271" s="129">
        <f>G271*(1+L271/100)</f>
        <v>0</v>
      </c>
      <c r="N271" s="130">
        <v>0</v>
      </c>
      <c r="O271" s="130">
        <f>ROUND(E271*N271,5)</f>
        <v>0</v>
      </c>
      <c r="P271" s="130">
        <v>0</v>
      </c>
      <c r="Q271" s="130">
        <f>ROUND(E271*P271,5)</f>
        <v>0</v>
      </c>
      <c r="R271" s="130"/>
      <c r="S271" s="130"/>
      <c r="T271" s="131">
        <v>0</v>
      </c>
      <c r="U271" s="130">
        <f>ROUND(E271*T271,2)</f>
        <v>0</v>
      </c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 t="s">
        <v>81</v>
      </c>
      <c r="AF271" s="132"/>
      <c r="AG271" s="132"/>
      <c r="AH271" s="132"/>
      <c r="AI271" s="132"/>
      <c r="AJ271" s="132"/>
      <c r="AK271" s="132"/>
      <c r="AL271" s="132"/>
      <c r="AM271" s="132"/>
      <c r="AN271" s="132"/>
      <c r="AO271" s="132"/>
      <c r="AP271" s="132"/>
      <c r="AQ271" s="132"/>
      <c r="AR271" s="132"/>
      <c r="AS271" s="132"/>
      <c r="AT271" s="132"/>
      <c r="AU271" s="132"/>
      <c r="AV271" s="132"/>
      <c r="AW271" s="132"/>
      <c r="AX271" s="132"/>
      <c r="AY271" s="132"/>
      <c r="AZ271" s="132"/>
      <c r="BA271" s="132"/>
      <c r="BB271" s="132"/>
      <c r="BC271" s="132"/>
      <c r="BD271" s="132"/>
      <c r="BE271" s="132"/>
      <c r="BF271" s="132"/>
      <c r="BG271" s="132"/>
      <c r="BH271" s="132"/>
    </row>
    <row r="272" spans="1:60" outlineLevel="1" x14ac:dyDescent="0.2">
      <c r="A272" s="124"/>
      <c r="B272" s="124"/>
      <c r="C272" s="161" t="s">
        <v>355</v>
      </c>
      <c r="D272" s="162"/>
      <c r="E272" s="163"/>
      <c r="F272" s="164"/>
      <c r="G272" s="165"/>
      <c r="H272" s="129"/>
      <c r="I272" s="129"/>
      <c r="J272" s="129"/>
      <c r="K272" s="129"/>
      <c r="L272" s="129"/>
      <c r="M272" s="129"/>
      <c r="N272" s="130"/>
      <c r="O272" s="130"/>
      <c r="P272" s="130"/>
      <c r="Q272" s="130"/>
      <c r="R272" s="130"/>
      <c r="S272" s="130"/>
      <c r="T272" s="131"/>
      <c r="U272" s="130"/>
      <c r="V272" s="132"/>
      <c r="W272" s="132"/>
      <c r="X272" s="132"/>
      <c r="Y272" s="132"/>
      <c r="Z272" s="132"/>
      <c r="AA272" s="132"/>
      <c r="AB272" s="132"/>
      <c r="AC272" s="132"/>
      <c r="AD272" s="132"/>
      <c r="AE272" s="132" t="s">
        <v>300</v>
      </c>
      <c r="AF272" s="132"/>
      <c r="AG272" s="132"/>
      <c r="AH272" s="132"/>
      <c r="AI272" s="132"/>
      <c r="AJ272" s="132"/>
      <c r="AK272" s="132"/>
      <c r="AL272" s="132"/>
      <c r="AM272" s="132"/>
      <c r="AN272" s="132"/>
      <c r="AO272" s="132"/>
      <c r="AP272" s="132"/>
      <c r="AQ272" s="132"/>
      <c r="AR272" s="132"/>
      <c r="AS272" s="132"/>
      <c r="AT272" s="132"/>
      <c r="AU272" s="132"/>
      <c r="AV272" s="132"/>
      <c r="AW272" s="132"/>
      <c r="AX272" s="132"/>
      <c r="AY272" s="132"/>
      <c r="AZ272" s="132"/>
      <c r="BA272" s="166" t="str">
        <f>C272</f>
        <v>prostupy potrubí stěnami a jejich zpětné začištění</v>
      </c>
      <c r="BB272" s="132"/>
      <c r="BC272" s="132"/>
      <c r="BD272" s="132"/>
      <c r="BE272" s="132"/>
      <c r="BF272" s="132"/>
      <c r="BG272" s="132"/>
      <c r="BH272" s="132"/>
    </row>
    <row r="273" spans="1:60" outlineLevel="1" x14ac:dyDescent="0.2">
      <c r="A273" s="124"/>
      <c r="B273" s="124"/>
      <c r="C273" s="161" t="s">
        <v>356</v>
      </c>
      <c r="D273" s="162"/>
      <c r="E273" s="163"/>
      <c r="F273" s="164"/>
      <c r="G273" s="165"/>
      <c r="H273" s="129"/>
      <c r="I273" s="129"/>
      <c r="J273" s="129"/>
      <c r="K273" s="129"/>
      <c r="L273" s="129"/>
      <c r="M273" s="129"/>
      <c r="N273" s="130"/>
      <c r="O273" s="130"/>
      <c r="P273" s="130"/>
      <c r="Q273" s="130"/>
      <c r="R273" s="130"/>
      <c r="S273" s="130"/>
      <c r="T273" s="131"/>
      <c r="U273" s="130"/>
      <c r="V273" s="132"/>
      <c r="W273" s="132"/>
      <c r="X273" s="132"/>
      <c r="Y273" s="132"/>
      <c r="Z273" s="132"/>
      <c r="AA273" s="132"/>
      <c r="AB273" s="132"/>
      <c r="AC273" s="132"/>
      <c r="AD273" s="132"/>
      <c r="AE273" s="132" t="s">
        <v>300</v>
      </c>
      <c r="AF273" s="132"/>
      <c r="AG273" s="132"/>
      <c r="AH273" s="132"/>
      <c r="AI273" s="132"/>
      <c r="AJ273" s="132"/>
      <c r="AK273" s="132"/>
      <c r="AL273" s="132"/>
      <c r="AM273" s="132"/>
      <c r="AN273" s="132"/>
      <c r="AO273" s="132"/>
      <c r="AP273" s="132"/>
      <c r="AQ273" s="132"/>
      <c r="AR273" s="132"/>
      <c r="AS273" s="132"/>
      <c r="AT273" s="132"/>
      <c r="AU273" s="132"/>
      <c r="AV273" s="132"/>
      <c r="AW273" s="132"/>
      <c r="AX273" s="132"/>
      <c r="AY273" s="132"/>
      <c r="AZ273" s="132"/>
      <c r="BA273" s="166" t="str">
        <f>C273</f>
        <v>3ks prostupu obvodovou zdí a zpětné začištění</v>
      </c>
      <c r="BB273" s="132"/>
      <c r="BC273" s="132"/>
      <c r="BD273" s="132"/>
      <c r="BE273" s="132"/>
      <c r="BF273" s="132"/>
      <c r="BG273" s="132"/>
      <c r="BH273" s="132"/>
    </row>
    <row r="274" spans="1:60" x14ac:dyDescent="0.2">
      <c r="A274" s="135" t="s">
        <v>55</v>
      </c>
      <c r="B274" s="135" t="s">
        <v>214</v>
      </c>
      <c r="C274" s="136" t="s">
        <v>215</v>
      </c>
      <c r="D274" s="140"/>
      <c r="E274" s="138"/>
      <c r="F274" s="139"/>
      <c r="G274" s="139">
        <f>SUMIF(AE275:AE277,"&lt;&gt;NOR",G275:G277)</f>
        <v>0</v>
      </c>
      <c r="H274" s="139"/>
      <c r="I274" s="139">
        <f>SUM(I275:I277)</f>
        <v>0</v>
      </c>
      <c r="J274" s="139"/>
      <c r="K274" s="139">
        <f>SUM(K275:K277)</f>
        <v>0</v>
      </c>
      <c r="L274" s="139"/>
      <c r="M274" s="139">
        <f>SUM(M275:M277)</f>
        <v>0</v>
      </c>
      <c r="N274" s="140"/>
      <c r="O274" s="140">
        <f>SUM(O275:O277)</f>
        <v>0</v>
      </c>
      <c r="P274" s="140"/>
      <c r="Q274" s="140">
        <f>SUM(Q275:Q277)</f>
        <v>0</v>
      </c>
      <c r="R274" s="140"/>
      <c r="S274" s="140"/>
      <c r="T274" s="141"/>
      <c r="U274" s="140">
        <f>SUM(U275:U277)</f>
        <v>0</v>
      </c>
      <c r="AE274" t="s">
        <v>80</v>
      </c>
    </row>
    <row r="275" spans="1:60" outlineLevel="1" x14ac:dyDescent="0.2">
      <c r="A275" s="124">
        <v>76</v>
      </c>
      <c r="B275" s="124" t="s">
        <v>216</v>
      </c>
      <c r="C275" s="125" t="s">
        <v>217</v>
      </c>
      <c r="D275" s="130" t="s">
        <v>218</v>
      </c>
      <c r="E275" s="127">
        <v>1</v>
      </c>
      <c r="F275" s="128"/>
      <c r="G275" s="129">
        <f>ROUND(E275*F275,2)</f>
        <v>0</v>
      </c>
      <c r="H275" s="129"/>
      <c r="I275" s="129">
        <f>ROUND(E275*H275,2)</f>
        <v>0</v>
      </c>
      <c r="J275" s="129"/>
      <c r="K275" s="129">
        <f>ROUND(E275*J275,2)</f>
        <v>0</v>
      </c>
      <c r="L275" s="129">
        <v>21</v>
      </c>
      <c r="M275" s="129">
        <f>G275*(1+L275/100)</f>
        <v>0</v>
      </c>
      <c r="N275" s="130">
        <v>0</v>
      </c>
      <c r="O275" s="130">
        <f>ROUND(E275*N275,5)</f>
        <v>0</v>
      </c>
      <c r="P275" s="130">
        <v>0</v>
      </c>
      <c r="Q275" s="130">
        <f>ROUND(E275*P275,5)</f>
        <v>0</v>
      </c>
      <c r="R275" s="130"/>
      <c r="S275" s="130"/>
      <c r="T275" s="131">
        <v>0</v>
      </c>
      <c r="U275" s="130">
        <f>ROUND(E275*T275,2)</f>
        <v>0</v>
      </c>
      <c r="V275" s="132"/>
      <c r="W275" s="132"/>
      <c r="X275" s="132"/>
      <c r="Y275" s="132"/>
      <c r="Z275" s="132"/>
      <c r="AA275" s="132"/>
      <c r="AB275" s="132"/>
      <c r="AC275" s="132"/>
      <c r="AD275" s="132"/>
      <c r="AE275" s="132" t="s">
        <v>81</v>
      </c>
      <c r="AF275" s="132"/>
      <c r="AG275" s="132"/>
      <c r="AH275" s="132"/>
      <c r="AI275" s="132"/>
      <c r="AJ275" s="132"/>
      <c r="AK275" s="132"/>
      <c r="AL275" s="132"/>
      <c r="AM275" s="132"/>
      <c r="AN275" s="132"/>
      <c r="AO275" s="132"/>
      <c r="AP275" s="132"/>
      <c r="AQ275" s="132"/>
      <c r="AR275" s="132"/>
      <c r="AS275" s="132"/>
      <c r="AT275" s="132"/>
      <c r="AU275" s="132"/>
      <c r="AV275" s="132"/>
      <c r="AW275" s="132"/>
      <c r="AX275" s="132"/>
      <c r="AY275" s="132"/>
      <c r="AZ275" s="132"/>
      <c r="BA275" s="132"/>
      <c r="BB275" s="132"/>
      <c r="BC275" s="132"/>
      <c r="BD275" s="132"/>
      <c r="BE275" s="132"/>
      <c r="BF275" s="132"/>
      <c r="BG275" s="132"/>
      <c r="BH275" s="132"/>
    </row>
    <row r="276" spans="1:60" ht="22.5" outlineLevel="1" x14ac:dyDescent="0.2">
      <c r="A276" s="124">
        <v>77</v>
      </c>
      <c r="B276" s="124" t="s">
        <v>219</v>
      </c>
      <c r="C276" s="125" t="s">
        <v>220</v>
      </c>
      <c r="D276" s="130" t="s">
        <v>218</v>
      </c>
      <c r="E276" s="127">
        <v>1</v>
      </c>
      <c r="F276" s="128"/>
      <c r="G276" s="129">
        <f>ROUND(E276*F276,2)</f>
        <v>0</v>
      </c>
      <c r="H276" s="129"/>
      <c r="I276" s="129">
        <f>ROUND(E276*H276,2)</f>
        <v>0</v>
      </c>
      <c r="J276" s="129"/>
      <c r="K276" s="129">
        <f>ROUND(E276*J276,2)</f>
        <v>0</v>
      </c>
      <c r="L276" s="129">
        <v>21</v>
      </c>
      <c r="M276" s="129">
        <f>G276*(1+L276/100)</f>
        <v>0</v>
      </c>
      <c r="N276" s="130">
        <v>0</v>
      </c>
      <c r="O276" s="130">
        <f>ROUND(E276*N276,5)</f>
        <v>0</v>
      </c>
      <c r="P276" s="130">
        <v>0</v>
      </c>
      <c r="Q276" s="130">
        <f>ROUND(E276*P276,5)</f>
        <v>0</v>
      </c>
      <c r="R276" s="130"/>
      <c r="S276" s="130"/>
      <c r="T276" s="131">
        <v>0</v>
      </c>
      <c r="U276" s="130">
        <f>ROUND(E276*T276,2)</f>
        <v>0</v>
      </c>
      <c r="V276" s="132"/>
      <c r="W276" s="132"/>
      <c r="X276" s="132"/>
      <c r="Y276" s="132"/>
      <c r="Z276" s="132"/>
      <c r="AA276" s="132"/>
      <c r="AB276" s="132"/>
      <c r="AC276" s="132"/>
      <c r="AD276" s="132"/>
      <c r="AE276" s="132" t="s">
        <v>81</v>
      </c>
      <c r="AF276" s="132"/>
      <c r="AG276" s="132"/>
      <c r="AH276" s="132"/>
      <c r="AI276" s="132"/>
      <c r="AJ276" s="132"/>
      <c r="AK276" s="132"/>
      <c r="AL276" s="132"/>
      <c r="AM276" s="132"/>
      <c r="AN276" s="132"/>
      <c r="AO276" s="132"/>
      <c r="AP276" s="132"/>
      <c r="AQ276" s="132"/>
      <c r="AR276" s="132"/>
      <c r="AS276" s="132"/>
      <c r="AT276" s="132"/>
      <c r="AU276" s="132"/>
      <c r="AV276" s="132"/>
      <c r="AW276" s="132"/>
      <c r="AX276" s="132"/>
      <c r="AY276" s="132"/>
      <c r="AZ276" s="132"/>
      <c r="BA276" s="132"/>
      <c r="BB276" s="132"/>
      <c r="BC276" s="132"/>
      <c r="BD276" s="132"/>
      <c r="BE276" s="132"/>
      <c r="BF276" s="132"/>
      <c r="BG276" s="132"/>
      <c r="BH276" s="132"/>
    </row>
    <row r="277" spans="1:60" outlineLevel="1" x14ac:dyDescent="0.2">
      <c r="A277" s="124">
        <v>78</v>
      </c>
      <c r="B277" s="124" t="s">
        <v>221</v>
      </c>
      <c r="C277" s="125" t="s">
        <v>222</v>
      </c>
      <c r="D277" s="130" t="s">
        <v>218</v>
      </c>
      <c r="E277" s="127">
        <v>1</v>
      </c>
      <c r="F277" s="128"/>
      <c r="G277" s="129">
        <f>ROUND(E277*F277,2)</f>
        <v>0</v>
      </c>
      <c r="H277" s="129"/>
      <c r="I277" s="129">
        <f>ROUND(E277*H277,2)</f>
        <v>0</v>
      </c>
      <c r="J277" s="129"/>
      <c r="K277" s="129">
        <f>ROUND(E277*J277,2)</f>
        <v>0</v>
      </c>
      <c r="L277" s="129">
        <v>21</v>
      </c>
      <c r="M277" s="129">
        <f>G277*(1+L277/100)</f>
        <v>0</v>
      </c>
      <c r="N277" s="130">
        <v>0</v>
      </c>
      <c r="O277" s="130">
        <f>ROUND(E277*N277,5)</f>
        <v>0</v>
      </c>
      <c r="P277" s="130">
        <v>0</v>
      </c>
      <c r="Q277" s="130">
        <f>ROUND(E277*P277,5)</f>
        <v>0</v>
      </c>
      <c r="R277" s="130"/>
      <c r="S277" s="130"/>
      <c r="T277" s="131">
        <v>0</v>
      </c>
      <c r="U277" s="130">
        <f>ROUND(E277*T277,2)</f>
        <v>0</v>
      </c>
      <c r="V277" s="132"/>
      <c r="W277" s="132"/>
      <c r="X277" s="132"/>
      <c r="Y277" s="132"/>
      <c r="Z277" s="132"/>
      <c r="AA277" s="132"/>
      <c r="AB277" s="132"/>
      <c r="AC277" s="132"/>
      <c r="AD277" s="132"/>
      <c r="AE277" s="132" t="s">
        <v>81</v>
      </c>
      <c r="AF277" s="132"/>
      <c r="AG277" s="132"/>
      <c r="AH277" s="132"/>
      <c r="AI277" s="132"/>
      <c r="AJ277" s="132"/>
      <c r="AK277" s="132"/>
      <c r="AL277" s="132"/>
      <c r="AM277" s="132"/>
      <c r="AN277" s="132"/>
      <c r="AO277" s="132"/>
      <c r="AP277" s="132"/>
      <c r="AQ277" s="132"/>
      <c r="AR277" s="132"/>
      <c r="AS277" s="132"/>
      <c r="AT277" s="132"/>
      <c r="AU277" s="132"/>
      <c r="AV277" s="132"/>
      <c r="AW277" s="132"/>
      <c r="AX277" s="132"/>
      <c r="AY277" s="132"/>
      <c r="AZ277" s="132"/>
      <c r="BA277" s="132"/>
      <c r="BB277" s="132"/>
      <c r="BC277" s="132"/>
      <c r="BD277" s="132"/>
      <c r="BE277" s="132"/>
      <c r="BF277" s="132"/>
      <c r="BG277" s="132"/>
      <c r="BH277" s="132"/>
    </row>
    <row r="278" spans="1:60" x14ac:dyDescent="0.2">
      <c r="A278" s="3"/>
      <c r="B278" s="4" t="s">
        <v>84</v>
      </c>
      <c r="C278" s="152" t="s">
        <v>84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AC278">
        <v>12</v>
      </c>
      <c r="AD278">
        <v>21</v>
      </c>
    </row>
    <row r="279" spans="1:60" x14ac:dyDescent="0.2">
      <c r="A279" s="153"/>
      <c r="B279" s="154" t="s">
        <v>66</v>
      </c>
      <c r="C279" s="155" t="s">
        <v>84</v>
      </c>
      <c r="D279" s="156"/>
      <c r="E279" s="156"/>
      <c r="F279" s="156"/>
      <c r="G279" s="157">
        <f>G8+G18+G28+G64+G75+G78+G80+G102+G111+G133+G139+G144+G160+G198+G228+G242+G268+G270+G274</f>
        <v>47735.75</v>
      </c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AC279">
        <f>SUMIF(L7:L277,AC278,G7:G277)</f>
        <v>0</v>
      </c>
      <c r="AD279">
        <f>SUMIF(L7:L277,AD278,G7:G277)</f>
        <v>47735.75</v>
      </c>
      <c r="AE279" t="s">
        <v>85</v>
      </c>
    </row>
    <row r="280" spans="1:60" x14ac:dyDescent="0.2">
      <c r="A280" s="3"/>
      <c r="B280" s="4" t="s">
        <v>84</v>
      </c>
      <c r="C280" s="152" t="s">
        <v>84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60" x14ac:dyDescent="0.2">
      <c r="A281" s="3"/>
      <c r="B281" s="4" t="s">
        <v>84</v>
      </c>
      <c r="C281" s="152" t="s">
        <v>84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60" x14ac:dyDescent="0.2">
      <c r="A282" s="226" t="s">
        <v>86</v>
      </c>
      <c r="B282" s="226"/>
      <c r="C282" s="227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60" x14ac:dyDescent="0.2">
      <c r="A283" s="210"/>
      <c r="B283" s="211"/>
      <c r="C283" s="212"/>
      <c r="D283" s="211"/>
      <c r="E283" s="211"/>
      <c r="F283" s="211"/>
      <c r="G283" s="21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AE283" t="s">
        <v>87</v>
      </c>
    </row>
    <row r="284" spans="1:60" x14ac:dyDescent="0.2">
      <c r="A284" s="214"/>
      <c r="B284" s="215"/>
      <c r="C284" s="216"/>
      <c r="D284" s="215"/>
      <c r="E284" s="215"/>
      <c r="F284" s="215"/>
      <c r="G284" s="217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60" x14ac:dyDescent="0.2">
      <c r="A285" s="214"/>
      <c r="B285" s="215"/>
      <c r="C285" s="216"/>
      <c r="D285" s="215"/>
      <c r="E285" s="215"/>
      <c r="F285" s="215"/>
      <c r="G285" s="217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60" x14ac:dyDescent="0.2">
      <c r="A286" s="214"/>
      <c r="B286" s="215"/>
      <c r="C286" s="216"/>
      <c r="D286" s="215"/>
      <c r="E286" s="215"/>
      <c r="F286" s="215"/>
      <c r="G286" s="217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60" x14ac:dyDescent="0.2">
      <c r="A287" s="218"/>
      <c r="B287" s="219"/>
      <c r="C287" s="220"/>
      <c r="D287" s="219"/>
      <c r="E287" s="219"/>
      <c r="F287" s="219"/>
      <c r="G287" s="221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60" x14ac:dyDescent="0.2">
      <c r="A288" s="3"/>
      <c r="B288" s="4" t="s">
        <v>84</v>
      </c>
      <c r="C288" s="152" t="s">
        <v>84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3:31" x14ac:dyDescent="0.2">
      <c r="C289" s="159"/>
      <c r="AE289" t="s">
        <v>88</v>
      </c>
    </row>
  </sheetData>
  <mergeCells count="6">
    <mergeCell ref="A1:G1"/>
    <mergeCell ref="C2:G2"/>
    <mergeCell ref="C3:G3"/>
    <mergeCell ref="C4:G4"/>
    <mergeCell ref="A282:C282"/>
    <mergeCell ref="A283:G287"/>
  </mergeCells>
  <pageMargins left="0.39370078740157499" right="0.19685039370078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AD40-4E63-4A70-9961-0726058A23DD}">
  <sheetPr>
    <outlinePr summaryBelow="0"/>
  </sheetPr>
  <dimension ref="A1:BH44"/>
  <sheetViews>
    <sheetView workbookViewId="0">
      <selection activeCell="E9" sqref="E9"/>
    </sheetView>
  </sheetViews>
  <sheetFormatPr defaultRowHeight="12.75" outlineLevelRow="1" x14ac:dyDescent="0.2"/>
  <cols>
    <col min="1" max="1" width="4.28515625" customWidth="1"/>
    <col min="2" max="2" width="14.42578125" style="158" customWidth="1"/>
    <col min="3" max="3" width="38.28515625" style="15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22" t="s">
        <v>6</v>
      </c>
      <c r="B1" s="222"/>
      <c r="C1" s="222"/>
      <c r="D1" s="222"/>
      <c r="E1" s="222"/>
      <c r="F1" s="222"/>
      <c r="G1" s="222"/>
      <c r="AE1" t="s">
        <v>59</v>
      </c>
    </row>
    <row r="2" spans="1:60" ht="24.95" customHeight="1" x14ac:dyDescent="0.2">
      <c r="A2" s="107" t="s">
        <v>60</v>
      </c>
      <c r="B2" s="108"/>
      <c r="C2" s="223" t="s">
        <v>357</v>
      </c>
      <c r="D2" s="224"/>
      <c r="E2" s="224"/>
      <c r="F2" s="224"/>
      <c r="G2" s="225"/>
      <c r="AE2" t="s">
        <v>61</v>
      </c>
    </row>
    <row r="3" spans="1:60" ht="24.95" hidden="1" customHeight="1" x14ac:dyDescent="0.2">
      <c r="A3" s="107" t="s">
        <v>7</v>
      </c>
      <c r="B3" s="108"/>
      <c r="C3" s="223"/>
      <c r="D3" s="224"/>
      <c r="E3" s="224"/>
      <c r="F3" s="224"/>
      <c r="G3" s="225"/>
      <c r="AE3" t="s">
        <v>62</v>
      </c>
    </row>
    <row r="4" spans="1:60" ht="24.95" hidden="1" customHeight="1" x14ac:dyDescent="0.2">
      <c r="A4" s="107" t="s">
        <v>8</v>
      </c>
      <c r="B4" s="108"/>
      <c r="C4" s="223"/>
      <c r="D4" s="224"/>
      <c r="E4" s="224"/>
      <c r="F4" s="224"/>
      <c r="G4" s="225"/>
      <c r="AE4" t="s">
        <v>63</v>
      </c>
    </row>
    <row r="5" spans="1:60" hidden="1" x14ac:dyDescent="0.2">
      <c r="A5" s="109" t="s">
        <v>64</v>
      </c>
      <c r="B5" s="110"/>
      <c r="C5" s="110"/>
      <c r="D5" s="111"/>
      <c r="E5" s="111"/>
      <c r="F5" s="111"/>
      <c r="G5" s="112"/>
      <c r="AE5" t="s">
        <v>65</v>
      </c>
    </row>
    <row r="7" spans="1:60" ht="38.25" x14ac:dyDescent="0.2">
      <c r="A7" s="113" t="s">
        <v>49</v>
      </c>
      <c r="B7" s="114" t="s">
        <v>50</v>
      </c>
      <c r="C7" s="114" t="s">
        <v>51</v>
      </c>
      <c r="D7" s="113" t="s">
        <v>52</v>
      </c>
      <c r="E7" s="113" t="s">
        <v>53</v>
      </c>
      <c r="F7" s="115" t="s">
        <v>54</v>
      </c>
      <c r="G7" s="113" t="s">
        <v>66</v>
      </c>
      <c r="H7" s="116" t="s">
        <v>67</v>
      </c>
      <c r="I7" s="116" t="s">
        <v>68</v>
      </c>
      <c r="J7" s="116" t="s">
        <v>69</v>
      </c>
      <c r="K7" s="116" t="s">
        <v>70</v>
      </c>
      <c r="L7" s="116" t="s">
        <v>37</v>
      </c>
      <c r="M7" s="116" t="s">
        <v>71</v>
      </c>
      <c r="N7" s="116" t="s">
        <v>72</v>
      </c>
      <c r="O7" s="116" t="s">
        <v>73</v>
      </c>
      <c r="P7" s="116" t="s">
        <v>74</v>
      </c>
      <c r="Q7" s="116" t="s">
        <v>75</v>
      </c>
      <c r="R7" s="116" t="s">
        <v>76</v>
      </c>
      <c r="S7" s="116" t="s">
        <v>77</v>
      </c>
      <c r="T7" s="116" t="s">
        <v>78</v>
      </c>
      <c r="U7" s="116" t="s">
        <v>79</v>
      </c>
    </row>
    <row r="8" spans="1:60" x14ac:dyDescent="0.2">
      <c r="A8" s="117" t="s">
        <v>55</v>
      </c>
      <c r="B8" s="118" t="s">
        <v>358</v>
      </c>
      <c r="C8" s="119" t="s">
        <v>359</v>
      </c>
      <c r="D8" s="120"/>
      <c r="E8" s="121"/>
      <c r="F8" s="122"/>
      <c r="G8" s="122">
        <f>SUMIF(AE9:AE14,"&lt;&gt;NOR",G9:G14)</f>
        <v>0</v>
      </c>
      <c r="H8" s="122"/>
      <c r="I8" s="122">
        <f>SUM(I9:I14)</f>
        <v>0</v>
      </c>
      <c r="J8" s="122"/>
      <c r="K8" s="122">
        <f>SUM(K9:K14)</f>
        <v>0</v>
      </c>
      <c r="L8" s="122"/>
      <c r="M8" s="122">
        <f>SUM(M9:M14)</f>
        <v>0</v>
      </c>
      <c r="N8" s="123"/>
      <c r="O8" s="123">
        <f>SUM(O9:O14)</f>
        <v>3.338E-2</v>
      </c>
      <c r="P8" s="123"/>
      <c r="Q8" s="123">
        <f>SUM(Q9:Q14)</f>
        <v>0</v>
      </c>
      <c r="R8" s="123"/>
      <c r="S8" s="123"/>
      <c r="T8" s="117"/>
      <c r="U8" s="123">
        <f>SUM(U9:U14)</f>
        <v>26.14</v>
      </c>
      <c r="AE8" t="s">
        <v>80</v>
      </c>
    </row>
    <row r="9" spans="1:60" outlineLevel="1" x14ac:dyDescent="0.2">
      <c r="A9" s="124">
        <v>1</v>
      </c>
      <c r="B9" s="124" t="s">
        <v>360</v>
      </c>
      <c r="C9" s="125" t="s">
        <v>361</v>
      </c>
      <c r="D9" s="126" t="s">
        <v>44</v>
      </c>
      <c r="E9" s="127">
        <v>10</v>
      </c>
      <c r="F9" s="128"/>
      <c r="G9" s="129">
        <f t="shared" ref="G9:G14" si="0">ROUND(E9*F9,2)</f>
        <v>0</v>
      </c>
      <c r="H9" s="129"/>
      <c r="I9" s="129">
        <f t="shared" ref="I9:I14" si="1">ROUND(E9*H9,2)</f>
        <v>0</v>
      </c>
      <c r="J9" s="129"/>
      <c r="K9" s="129">
        <f t="shared" ref="K9:K14" si="2">ROUND(E9*J9,2)</f>
        <v>0</v>
      </c>
      <c r="L9" s="129">
        <v>21</v>
      </c>
      <c r="M9" s="129">
        <f t="shared" ref="M9:M14" si="3">G9*(1+L9/100)</f>
        <v>0</v>
      </c>
      <c r="N9" s="130">
        <v>3.8000000000000002E-4</v>
      </c>
      <c r="O9" s="130">
        <f t="shared" ref="O9:O14" si="4">ROUND(E9*N9,5)</f>
        <v>3.8E-3</v>
      </c>
      <c r="P9" s="130">
        <v>0</v>
      </c>
      <c r="Q9" s="130">
        <f t="shared" ref="Q9:Q14" si="5">ROUND(E9*P9,5)</f>
        <v>0</v>
      </c>
      <c r="R9" s="130"/>
      <c r="S9" s="130"/>
      <c r="T9" s="131">
        <v>0.32</v>
      </c>
      <c r="U9" s="130">
        <f t="shared" ref="U9:U14" si="6">ROUND(E9*T9,2)</f>
        <v>3.2</v>
      </c>
      <c r="V9" s="132"/>
      <c r="W9" s="132"/>
      <c r="X9" s="132"/>
      <c r="Y9" s="132"/>
      <c r="Z9" s="132"/>
      <c r="AA9" s="132"/>
      <c r="AB9" s="132"/>
      <c r="AC9" s="132"/>
      <c r="AD9" s="132"/>
      <c r="AE9" s="132" t="s">
        <v>81</v>
      </c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</row>
    <row r="10" spans="1:60" outlineLevel="1" x14ac:dyDescent="0.2">
      <c r="A10" s="124">
        <v>2</v>
      </c>
      <c r="B10" s="124" t="s">
        <v>362</v>
      </c>
      <c r="C10" s="125" t="s">
        <v>363</v>
      </c>
      <c r="D10" s="126" t="s">
        <v>44</v>
      </c>
      <c r="E10" s="127">
        <v>5</v>
      </c>
      <c r="F10" s="128"/>
      <c r="G10" s="129">
        <f t="shared" si="0"/>
        <v>0</v>
      </c>
      <c r="H10" s="129"/>
      <c r="I10" s="129">
        <f t="shared" si="1"/>
        <v>0</v>
      </c>
      <c r="J10" s="129"/>
      <c r="K10" s="129">
        <f t="shared" si="2"/>
        <v>0</v>
      </c>
      <c r="L10" s="129">
        <v>21</v>
      </c>
      <c r="M10" s="129">
        <f t="shared" si="3"/>
        <v>0</v>
      </c>
      <c r="N10" s="130">
        <v>6.9999999999999999E-4</v>
      </c>
      <c r="O10" s="130">
        <f t="shared" si="4"/>
        <v>3.5000000000000001E-3</v>
      </c>
      <c r="P10" s="130">
        <v>0</v>
      </c>
      <c r="Q10" s="130">
        <f t="shared" si="5"/>
        <v>0</v>
      </c>
      <c r="R10" s="130"/>
      <c r="S10" s="130"/>
      <c r="T10" s="131">
        <v>0.45200000000000001</v>
      </c>
      <c r="U10" s="130">
        <f t="shared" si="6"/>
        <v>2.2599999999999998</v>
      </c>
      <c r="V10" s="132"/>
      <c r="W10" s="132"/>
      <c r="X10" s="132"/>
      <c r="Y10" s="132"/>
      <c r="Z10" s="132"/>
      <c r="AA10" s="132"/>
      <c r="AB10" s="132"/>
      <c r="AC10" s="132"/>
      <c r="AD10" s="132"/>
      <c r="AE10" s="132" t="s">
        <v>81</v>
      </c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</row>
    <row r="11" spans="1:60" outlineLevel="1" x14ac:dyDescent="0.2">
      <c r="A11" s="124">
        <v>3</v>
      </c>
      <c r="B11" s="124" t="s">
        <v>364</v>
      </c>
      <c r="C11" s="125" t="s">
        <v>365</v>
      </c>
      <c r="D11" s="126" t="s">
        <v>44</v>
      </c>
      <c r="E11" s="127">
        <v>5</v>
      </c>
      <c r="F11" s="128"/>
      <c r="G11" s="129">
        <f t="shared" si="0"/>
        <v>0</v>
      </c>
      <c r="H11" s="129"/>
      <c r="I11" s="129">
        <f t="shared" si="1"/>
        <v>0</v>
      </c>
      <c r="J11" s="129"/>
      <c r="K11" s="129">
        <f t="shared" si="2"/>
        <v>0</v>
      </c>
      <c r="L11" s="129">
        <v>21</v>
      </c>
      <c r="M11" s="129">
        <f t="shared" si="3"/>
        <v>0</v>
      </c>
      <c r="N11" s="130">
        <v>1.5200000000000001E-3</v>
      </c>
      <c r="O11" s="130">
        <f t="shared" si="4"/>
        <v>7.6E-3</v>
      </c>
      <c r="P11" s="130">
        <v>0</v>
      </c>
      <c r="Q11" s="130">
        <f t="shared" si="5"/>
        <v>0</v>
      </c>
      <c r="R11" s="130"/>
      <c r="S11" s="130"/>
      <c r="T11" s="131">
        <v>1.173</v>
      </c>
      <c r="U11" s="130">
        <f t="shared" si="6"/>
        <v>5.87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 t="s">
        <v>81</v>
      </c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</row>
    <row r="12" spans="1:60" outlineLevel="1" x14ac:dyDescent="0.2">
      <c r="A12" s="124">
        <v>4</v>
      </c>
      <c r="B12" s="124" t="s">
        <v>366</v>
      </c>
      <c r="C12" s="125" t="s">
        <v>367</v>
      </c>
      <c r="D12" s="126" t="s">
        <v>44</v>
      </c>
      <c r="E12" s="127">
        <v>10</v>
      </c>
      <c r="F12" s="128"/>
      <c r="G12" s="129">
        <f t="shared" si="0"/>
        <v>0</v>
      </c>
      <c r="H12" s="129"/>
      <c r="I12" s="129">
        <f t="shared" si="1"/>
        <v>0</v>
      </c>
      <c r="J12" s="129"/>
      <c r="K12" s="129">
        <f t="shared" si="2"/>
        <v>0</v>
      </c>
      <c r="L12" s="129">
        <v>21</v>
      </c>
      <c r="M12" s="129">
        <f t="shared" si="3"/>
        <v>0</v>
      </c>
      <c r="N12" s="130">
        <v>1.4400000000000001E-3</v>
      </c>
      <c r="O12" s="130">
        <f t="shared" si="4"/>
        <v>1.44E-2</v>
      </c>
      <c r="P12" s="130">
        <v>0</v>
      </c>
      <c r="Q12" s="130">
        <f t="shared" si="5"/>
        <v>0</v>
      </c>
      <c r="R12" s="130"/>
      <c r="S12" s="130"/>
      <c r="T12" s="131">
        <v>0.8</v>
      </c>
      <c r="U12" s="130">
        <f t="shared" si="6"/>
        <v>8</v>
      </c>
      <c r="V12" s="132"/>
      <c r="W12" s="132"/>
      <c r="X12" s="132"/>
      <c r="Y12" s="132"/>
      <c r="Z12" s="132"/>
      <c r="AA12" s="132"/>
      <c r="AB12" s="132"/>
      <c r="AC12" s="132"/>
      <c r="AD12" s="132"/>
      <c r="AE12" s="132" t="s">
        <v>81</v>
      </c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</row>
    <row r="13" spans="1:60" ht="22.5" outlineLevel="1" x14ac:dyDescent="0.2">
      <c r="A13" s="124">
        <v>5</v>
      </c>
      <c r="B13" s="124" t="s">
        <v>368</v>
      </c>
      <c r="C13" s="125" t="s">
        <v>369</v>
      </c>
      <c r="D13" s="126" t="s">
        <v>56</v>
      </c>
      <c r="E13" s="127">
        <v>4</v>
      </c>
      <c r="F13" s="128"/>
      <c r="G13" s="129">
        <f t="shared" si="0"/>
        <v>0</v>
      </c>
      <c r="H13" s="129"/>
      <c r="I13" s="129">
        <f t="shared" si="1"/>
        <v>0</v>
      </c>
      <c r="J13" s="129"/>
      <c r="K13" s="129">
        <f t="shared" si="2"/>
        <v>0</v>
      </c>
      <c r="L13" s="129">
        <v>21</v>
      </c>
      <c r="M13" s="129">
        <f t="shared" si="3"/>
        <v>0</v>
      </c>
      <c r="N13" s="130">
        <v>2.7999999999999998E-4</v>
      </c>
      <c r="O13" s="130">
        <f t="shared" si="4"/>
        <v>1.1199999999999999E-3</v>
      </c>
      <c r="P13" s="130">
        <v>0</v>
      </c>
      <c r="Q13" s="130">
        <f t="shared" si="5"/>
        <v>0</v>
      </c>
      <c r="R13" s="130"/>
      <c r="S13" s="130"/>
      <c r="T13" s="131">
        <v>0.78</v>
      </c>
      <c r="U13" s="130">
        <f t="shared" si="6"/>
        <v>3.12</v>
      </c>
      <c r="V13" s="132"/>
      <c r="W13" s="132"/>
      <c r="X13" s="132"/>
      <c r="Y13" s="132"/>
      <c r="Z13" s="132"/>
      <c r="AA13" s="132"/>
      <c r="AB13" s="132"/>
      <c r="AC13" s="132"/>
      <c r="AD13" s="132"/>
      <c r="AE13" s="132" t="s">
        <v>81</v>
      </c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</row>
    <row r="14" spans="1:60" outlineLevel="1" x14ac:dyDescent="0.2">
      <c r="A14" s="124">
        <v>6</v>
      </c>
      <c r="B14" s="124" t="s">
        <v>370</v>
      </c>
      <c r="C14" s="125" t="s">
        <v>371</v>
      </c>
      <c r="D14" s="126" t="s">
        <v>56</v>
      </c>
      <c r="E14" s="127">
        <v>4</v>
      </c>
      <c r="F14" s="128"/>
      <c r="G14" s="129">
        <f t="shared" si="0"/>
        <v>0</v>
      </c>
      <c r="H14" s="129"/>
      <c r="I14" s="129">
        <f t="shared" si="1"/>
        <v>0</v>
      </c>
      <c r="J14" s="129"/>
      <c r="K14" s="129">
        <f t="shared" si="2"/>
        <v>0</v>
      </c>
      <c r="L14" s="129">
        <v>21</v>
      </c>
      <c r="M14" s="129">
        <f t="shared" si="3"/>
        <v>0</v>
      </c>
      <c r="N14" s="130">
        <v>7.3999999999999999E-4</v>
      </c>
      <c r="O14" s="130">
        <f t="shared" si="4"/>
        <v>2.96E-3</v>
      </c>
      <c r="P14" s="130">
        <v>0</v>
      </c>
      <c r="Q14" s="130">
        <f t="shared" si="5"/>
        <v>0</v>
      </c>
      <c r="R14" s="130"/>
      <c r="S14" s="130"/>
      <c r="T14" s="131">
        <v>0.92300000000000004</v>
      </c>
      <c r="U14" s="130">
        <f t="shared" si="6"/>
        <v>3.69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 t="s">
        <v>81</v>
      </c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</row>
    <row r="15" spans="1:60" x14ac:dyDescent="0.2">
      <c r="A15" s="135" t="s">
        <v>55</v>
      </c>
      <c r="B15" s="135" t="s">
        <v>372</v>
      </c>
      <c r="C15" s="136" t="s">
        <v>373</v>
      </c>
      <c r="D15" s="137"/>
      <c r="E15" s="138"/>
      <c r="F15" s="139"/>
      <c r="G15" s="139">
        <f>SUMIF(AE16:AE22,"&lt;&gt;NOR",G16:G22)</f>
        <v>0</v>
      </c>
      <c r="H15" s="139"/>
      <c r="I15" s="139">
        <f>SUM(I16:I22)</f>
        <v>0</v>
      </c>
      <c r="J15" s="139"/>
      <c r="K15" s="139">
        <f>SUM(K16:K22)</f>
        <v>0</v>
      </c>
      <c r="L15" s="139"/>
      <c r="M15" s="139">
        <f>SUM(M16:M22)</f>
        <v>0</v>
      </c>
      <c r="N15" s="140"/>
      <c r="O15" s="140">
        <f>SUM(O16:O22)</f>
        <v>5.8359999999999995E-2</v>
      </c>
      <c r="P15" s="140"/>
      <c r="Q15" s="140">
        <f>SUM(Q16:Q22)</f>
        <v>0</v>
      </c>
      <c r="R15" s="140"/>
      <c r="S15" s="140"/>
      <c r="T15" s="141"/>
      <c r="U15" s="140">
        <f>SUM(U16:U22)</f>
        <v>23.519999999999996</v>
      </c>
      <c r="AE15" t="s">
        <v>80</v>
      </c>
    </row>
    <row r="16" spans="1:60" ht="22.5" outlineLevel="1" x14ac:dyDescent="0.2">
      <c r="A16" s="124">
        <v>7</v>
      </c>
      <c r="B16" s="124" t="s">
        <v>374</v>
      </c>
      <c r="C16" s="125" t="s">
        <v>375</v>
      </c>
      <c r="D16" s="126" t="s">
        <v>44</v>
      </c>
      <c r="E16" s="127">
        <v>40</v>
      </c>
      <c r="F16" s="128"/>
      <c r="G16" s="129">
        <f t="shared" ref="G16:G22" si="7">ROUND(E16*F16,2)</f>
        <v>0</v>
      </c>
      <c r="H16" s="129"/>
      <c r="I16" s="129">
        <f t="shared" ref="I16:I22" si="8">ROUND(E16*H16,2)</f>
        <v>0</v>
      </c>
      <c r="J16" s="129"/>
      <c r="K16" s="129">
        <f t="shared" ref="K16:K22" si="9">ROUND(E16*J16,2)</f>
        <v>0</v>
      </c>
      <c r="L16" s="129">
        <v>21</v>
      </c>
      <c r="M16" s="129">
        <f t="shared" ref="M16:M22" si="10">G16*(1+L16/100)</f>
        <v>0</v>
      </c>
      <c r="N16" s="130">
        <v>5.9000000000000003E-4</v>
      </c>
      <c r="O16" s="130">
        <f t="shared" ref="O16:O22" si="11">ROUND(E16*N16,5)</f>
        <v>2.3599999999999999E-2</v>
      </c>
      <c r="P16" s="130">
        <v>0</v>
      </c>
      <c r="Q16" s="130">
        <f t="shared" ref="Q16:Q22" si="12">ROUND(E16*P16,5)</f>
        <v>0</v>
      </c>
      <c r="R16" s="130"/>
      <c r="S16" s="130"/>
      <c r="T16" s="131">
        <v>0.29730000000000001</v>
      </c>
      <c r="U16" s="130">
        <f t="shared" ref="U16:U22" si="13">ROUND(E16*T16,2)</f>
        <v>11.89</v>
      </c>
      <c r="V16" s="132"/>
      <c r="W16" s="132"/>
      <c r="X16" s="132"/>
      <c r="Y16" s="132"/>
      <c r="Z16" s="132"/>
      <c r="AA16" s="132"/>
      <c r="AB16" s="132"/>
      <c r="AC16" s="132"/>
      <c r="AD16" s="132"/>
      <c r="AE16" s="132" t="s">
        <v>81</v>
      </c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</row>
    <row r="17" spans="1:60" ht="22.5" outlineLevel="1" x14ac:dyDescent="0.2">
      <c r="A17" s="124">
        <v>8</v>
      </c>
      <c r="B17" s="124" t="s">
        <v>376</v>
      </c>
      <c r="C17" s="125" t="s">
        <v>377</v>
      </c>
      <c r="D17" s="126" t="s">
        <v>56</v>
      </c>
      <c r="E17" s="127">
        <v>6</v>
      </c>
      <c r="F17" s="128"/>
      <c r="G17" s="129">
        <f t="shared" si="7"/>
        <v>0</v>
      </c>
      <c r="H17" s="129"/>
      <c r="I17" s="129">
        <f t="shared" si="8"/>
        <v>0</v>
      </c>
      <c r="J17" s="129"/>
      <c r="K17" s="129">
        <f t="shared" si="9"/>
        <v>0</v>
      </c>
      <c r="L17" s="129">
        <v>21</v>
      </c>
      <c r="M17" s="129">
        <f t="shared" si="10"/>
        <v>0</v>
      </c>
      <c r="N17" s="130">
        <v>4.7800000000000004E-3</v>
      </c>
      <c r="O17" s="130">
        <f t="shared" si="11"/>
        <v>2.8680000000000001E-2</v>
      </c>
      <c r="P17" s="130">
        <v>0</v>
      </c>
      <c r="Q17" s="130">
        <f t="shared" si="12"/>
        <v>0</v>
      </c>
      <c r="R17" s="130"/>
      <c r="S17" s="130"/>
      <c r="T17" s="131">
        <v>0.39300000000000002</v>
      </c>
      <c r="U17" s="130">
        <f t="shared" si="13"/>
        <v>2.36</v>
      </c>
      <c r="V17" s="132"/>
      <c r="W17" s="132"/>
      <c r="X17" s="132"/>
      <c r="Y17" s="132"/>
      <c r="Z17" s="132"/>
      <c r="AA17" s="132"/>
      <c r="AB17" s="132"/>
      <c r="AC17" s="132"/>
      <c r="AD17" s="132"/>
      <c r="AE17" s="132" t="s">
        <v>81</v>
      </c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</row>
    <row r="18" spans="1:60" ht="22.5" outlineLevel="1" x14ac:dyDescent="0.2">
      <c r="A18" s="124">
        <v>9</v>
      </c>
      <c r="B18" s="124" t="s">
        <v>378</v>
      </c>
      <c r="C18" s="125" t="s">
        <v>379</v>
      </c>
      <c r="D18" s="126" t="s">
        <v>44</v>
      </c>
      <c r="E18" s="127">
        <v>20</v>
      </c>
      <c r="F18" s="128"/>
      <c r="G18" s="129">
        <f t="shared" si="7"/>
        <v>0</v>
      </c>
      <c r="H18" s="129"/>
      <c r="I18" s="129">
        <f t="shared" si="8"/>
        <v>0</v>
      </c>
      <c r="J18" s="129"/>
      <c r="K18" s="129">
        <f t="shared" si="9"/>
        <v>0</v>
      </c>
      <c r="L18" s="129">
        <v>21</v>
      </c>
      <c r="M18" s="129">
        <f t="shared" si="10"/>
        <v>0</v>
      </c>
      <c r="N18" s="130">
        <v>6.0000000000000002E-5</v>
      </c>
      <c r="O18" s="130">
        <f t="shared" si="11"/>
        <v>1.1999999999999999E-3</v>
      </c>
      <c r="P18" s="130">
        <v>0</v>
      </c>
      <c r="Q18" s="130">
        <f t="shared" si="12"/>
        <v>0</v>
      </c>
      <c r="R18" s="130"/>
      <c r="S18" s="130"/>
      <c r="T18" s="131">
        <v>0.129</v>
      </c>
      <c r="U18" s="130">
        <f t="shared" si="13"/>
        <v>2.58</v>
      </c>
      <c r="V18" s="132"/>
      <c r="W18" s="132"/>
      <c r="X18" s="132"/>
      <c r="Y18" s="132"/>
      <c r="Z18" s="132"/>
      <c r="AA18" s="132"/>
      <c r="AB18" s="132"/>
      <c r="AC18" s="132"/>
      <c r="AD18" s="132"/>
      <c r="AE18" s="132" t="s">
        <v>81</v>
      </c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</row>
    <row r="19" spans="1:60" ht="22.5" outlineLevel="1" x14ac:dyDescent="0.2">
      <c r="A19" s="124">
        <v>10</v>
      </c>
      <c r="B19" s="124" t="s">
        <v>380</v>
      </c>
      <c r="C19" s="125" t="s">
        <v>381</v>
      </c>
      <c r="D19" s="126" t="s">
        <v>44</v>
      </c>
      <c r="E19" s="127">
        <v>20</v>
      </c>
      <c r="F19" s="128"/>
      <c r="G19" s="129">
        <f t="shared" si="7"/>
        <v>0</v>
      </c>
      <c r="H19" s="129"/>
      <c r="I19" s="129">
        <f t="shared" si="8"/>
        <v>0</v>
      </c>
      <c r="J19" s="129"/>
      <c r="K19" s="129">
        <f t="shared" si="9"/>
        <v>0</v>
      </c>
      <c r="L19" s="129">
        <v>21</v>
      </c>
      <c r="M19" s="129">
        <f t="shared" si="10"/>
        <v>0</v>
      </c>
      <c r="N19" s="130">
        <v>6.9999999999999994E-5</v>
      </c>
      <c r="O19" s="130">
        <f t="shared" si="11"/>
        <v>1.4E-3</v>
      </c>
      <c r="P19" s="130">
        <v>0</v>
      </c>
      <c r="Q19" s="130">
        <f t="shared" si="12"/>
        <v>0</v>
      </c>
      <c r="R19" s="130"/>
      <c r="S19" s="130"/>
      <c r="T19" s="131">
        <v>0.129</v>
      </c>
      <c r="U19" s="130">
        <f t="shared" si="13"/>
        <v>2.58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2" t="s">
        <v>81</v>
      </c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</row>
    <row r="20" spans="1:60" ht="22.5" outlineLevel="1" x14ac:dyDescent="0.2">
      <c r="A20" s="124">
        <v>11</v>
      </c>
      <c r="B20" s="124" t="s">
        <v>382</v>
      </c>
      <c r="C20" s="125" t="s">
        <v>383</v>
      </c>
      <c r="D20" s="126" t="s">
        <v>56</v>
      </c>
      <c r="E20" s="127">
        <v>6</v>
      </c>
      <c r="F20" s="128"/>
      <c r="G20" s="129">
        <f t="shared" si="7"/>
        <v>0</v>
      </c>
      <c r="H20" s="129"/>
      <c r="I20" s="129">
        <f t="shared" si="8"/>
        <v>0</v>
      </c>
      <c r="J20" s="129"/>
      <c r="K20" s="129">
        <f t="shared" si="9"/>
        <v>0</v>
      </c>
      <c r="L20" s="129">
        <v>21</v>
      </c>
      <c r="M20" s="129">
        <f t="shared" si="10"/>
        <v>0</v>
      </c>
      <c r="N20" s="130">
        <v>5.5000000000000003E-4</v>
      </c>
      <c r="O20" s="130">
        <f t="shared" si="11"/>
        <v>3.3E-3</v>
      </c>
      <c r="P20" s="130">
        <v>0</v>
      </c>
      <c r="Q20" s="130">
        <f t="shared" si="12"/>
        <v>0</v>
      </c>
      <c r="R20" s="130"/>
      <c r="S20" s="130"/>
      <c r="T20" s="131">
        <v>0.22700000000000001</v>
      </c>
      <c r="U20" s="130">
        <f t="shared" si="13"/>
        <v>1.36</v>
      </c>
      <c r="V20" s="132"/>
      <c r="W20" s="132"/>
      <c r="X20" s="132"/>
      <c r="Y20" s="132"/>
      <c r="Z20" s="132"/>
      <c r="AA20" s="132"/>
      <c r="AB20" s="132"/>
      <c r="AC20" s="132"/>
      <c r="AD20" s="132"/>
      <c r="AE20" s="132" t="s">
        <v>81</v>
      </c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</row>
    <row r="21" spans="1:60" outlineLevel="1" x14ac:dyDescent="0.2">
      <c r="A21" s="124">
        <v>12</v>
      </c>
      <c r="B21" s="124" t="s">
        <v>384</v>
      </c>
      <c r="C21" s="125" t="s">
        <v>371</v>
      </c>
      <c r="D21" s="126" t="s">
        <v>56</v>
      </c>
      <c r="E21" s="127">
        <v>6</v>
      </c>
      <c r="F21" s="128"/>
      <c r="G21" s="129">
        <f t="shared" si="7"/>
        <v>0</v>
      </c>
      <c r="H21" s="129"/>
      <c r="I21" s="129">
        <f t="shared" si="8"/>
        <v>0</v>
      </c>
      <c r="J21" s="129"/>
      <c r="K21" s="129">
        <f t="shared" si="9"/>
        <v>0</v>
      </c>
      <c r="L21" s="129">
        <v>21</v>
      </c>
      <c r="M21" s="129">
        <f t="shared" si="10"/>
        <v>0</v>
      </c>
      <c r="N21" s="130">
        <v>3.0000000000000001E-5</v>
      </c>
      <c r="O21" s="130">
        <f t="shared" si="11"/>
        <v>1.8000000000000001E-4</v>
      </c>
      <c r="P21" s="130">
        <v>0</v>
      </c>
      <c r="Q21" s="130">
        <f t="shared" si="12"/>
        <v>0</v>
      </c>
      <c r="R21" s="130"/>
      <c r="S21" s="130"/>
      <c r="T21" s="131">
        <v>0.26545000000000002</v>
      </c>
      <c r="U21" s="130">
        <f t="shared" si="13"/>
        <v>1.59</v>
      </c>
      <c r="V21" s="132"/>
      <c r="W21" s="132"/>
      <c r="X21" s="132"/>
      <c r="Y21" s="132"/>
      <c r="Z21" s="132"/>
      <c r="AA21" s="132"/>
      <c r="AB21" s="132"/>
      <c r="AC21" s="132"/>
      <c r="AD21" s="132"/>
      <c r="AE21" s="132" t="s">
        <v>81</v>
      </c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</row>
    <row r="22" spans="1:60" outlineLevel="1" x14ac:dyDescent="0.2">
      <c r="A22" s="124">
        <v>13</v>
      </c>
      <c r="B22" s="124" t="s">
        <v>385</v>
      </c>
      <c r="C22" s="125" t="s">
        <v>386</v>
      </c>
      <c r="D22" s="126" t="s">
        <v>44</v>
      </c>
      <c r="E22" s="127">
        <v>40</v>
      </c>
      <c r="F22" s="128"/>
      <c r="G22" s="129">
        <f t="shared" si="7"/>
        <v>0</v>
      </c>
      <c r="H22" s="129"/>
      <c r="I22" s="129">
        <f t="shared" si="8"/>
        <v>0</v>
      </c>
      <c r="J22" s="129"/>
      <c r="K22" s="129">
        <f t="shared" si="9"/>
        <v>0</v>
      </c>
      <c r="L22" s="129">
        <v>21</v>
      </c>
      <c r="M22" s="129">
        <f t="shared" si="10"/>
        <v>0</v>
      </c>
      <c r="N22" s="130">
        <v>0</v>
      </c>
      <c r="O22" s="130">
        <f t="shared" si="11"/>
        <v>0</v>
      </c>
      <c r="P22" s="130">
        <v>0</v>
      </c>
      <c r="Q22" s="130">
        <f t="shared" si="12"/>
        <v>0</v>
      </c>
      <c r="R22" s="130"/>
      <c r="S22" s="130"/>
      <c r="T22" s="131">
        <v>2.9000000000000001E-2</v>
      </c>
      <c r="U22" s="130">
        <f t="shared" si="13"/>
        <v>1.1599999999999999</v>
      </c>
      <c r="V22" s="132"/>
      <c r="W22" s="132"/>
      <c r="X22" s="132"/>
      <c r="Y22" s="132"/>
      <c r="Z22" s="132"/>
      <c r="AA22" s="132"/>
      <c r="AB22" s="132"/>
      <c r="AC22" s="132"/>
      <c r="AD22" s="132"/>
      <c r="AE22" s="132" t="s">
        <v>81</v>
      </c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</row>
    <row r="23" spans="1:60" x14ac:dyDescent="0.2">
      <c r="A23" s="135" t="s">
        <v>55</v>
      </c>
      <c r="B23" s="135" t="s">
        <v>303</v>
      </c>
      <c r="C23" s="136" t="s">
        <v>304</v>
      </c>
      <c r="D23" s="137"/>
      <c r="E23" s="138"/>
      <c r="F23" s="139"/>
      <c r="G23" s="139">
        <f>SUMIF(AE24:AE32,"&lt;&gt;NOR",G24:G32)</f>
        <v>0</v>
      </c>
      <c r="H23" s="139"/>
      <c r="I23" s="139">
        <f>SUM(I24:I32)</f>
        <v>0</v>
      </c>
      <c r="J23" s="139"/>
      <c r="K23" s="139">
        <f>SUM(K24:K32)</f>
        <v>0</v>
      </c>
      <c r="L23" s="139"/>
      <c r="M23" s="139">
        <f>SUM(M24:M32)</f>
        <v>0</v>
      </c>
      <c r="N23" s="140"/>
      <c r="O23" s="140">
        <f>SUM(O24:O32)</f>
        <v>0.28824</v>
      </c>
      <c r="P23" s="140"/>
      <c r="Q23" s="140">
        <f>SUM(Q24:Q32)</f>
        <v>0</v>
      </c>
      <c r="R23" s="140"/>
      <c r="S23" s="140"/>
      <c r="T23" s="141"/>
      <c r="U23" s="140">
        <f>SUM(U24:U32)</f>
        <v>21.150000000000002</v>
      </c>
      <c r="AE23" t="s">
        <v>80</v>
      </c>
    </row>
    <row r="24" spans="1:60" outlineLevel="1" x14ac:dyDescent="0.2">
      <c r="A24" s="124">
        <v>14</v>
      </c>
      <c r="B24" s="124" t="s">
        <v>387</v>
      </c>
      <c r="C24" s="125" t="s">
        <v>388</v>
      </c>
      <c r="D24" s="126" t="s">
        <v>305</v>
      </c>
      <c r="E24" s="127">
        <v>4</v>
      </c>
      <c r="F24" s="128"/>
      <c r="G24" s="129">
        <f t="shared" ref="G24:G32" si="14">ROUND(E24*F24,2)</f>
        <v>0</v>
      </c>
      <c r="H24" s="129"/>
      <c r="I24" s="129">
        <f t="shared" ref="I24:I32" si="15">ROUND(E24*H24,2)</f>
        <v>0</v>
      </c>
      <c r="J24" s="129"/>
      <c r="K24" s="129">
        <f t="shared" ref="K24:K32" si="16">ROUND(E24*J24,2)</f>
        <v>0</v>
      </c>
      <c r="L24" s="129">
        <v>21</v>
      </c>
      <c r="M24" s="129">
        <f t="shared" ref="M24:M32" si="17">G24*(1+L24/100)</f>
        <v>0</v>
      </c>
      <c r="N24" s="130">
        <v>2.792E-2</v>
      </c>
      <c r="O24" s="130">
        <f t="shared" ref="O24:O32" si="18">ROUND(E24*N24,5)</f>
        <v>0.11168</v>
      </c>
      <c r="P24" s="130">
        <v>0</v>
      </c>
      <c r="Q24" s="130">
        <f t="shared" ref="Q24:Q32" si="19">ROUND(E24*P24,5)</f>
        <v>0</v>
      </c>
      <c r="R24" s="130"/>
      <c r="S24" s="130"/>
      <c r="T24" s="131">
        <v>1.5</v>
      </c>
      <c r="U24" s="130">
        <f t="shared" ref="U24:U32" si="20">ROUND(E24*T24,2)</f>
        <v>6</v>
      </c>
      <c r="V24" s="132"/>
      <c r="W24" s="132"/>
      <c r="X24" s="132"/>
      <c r="Y24" s="132"/>
      <c r="Z24" s="132"/>
      <c r="AA24" s="132"/>
      <c r="AB24" s="132"/>
      <c r="AC24" s="132"/>
      <c r="AD24" s="132"/>
      <c r="AE24" s="132" t="s">
        <v>81</v>
      </c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</row>
    <row r="25" spans="1:60" outlineLevel="1" x14ac:dyDescent="0.2">
      <c r="A25" s="124"/>
      <c r="B25" s="124"/>
      <c r="C25" s="161" t="s">
        <v>478</v>
      </c>
      <c r="D25" s="126"/>
      <c r="E25" s="168"/>
      <c r="F25" s="170"/>
      <c r="G25" s="169"/>
      <c r="H25" s="129"/>
      <c r="I25" s="129"/>
      <c r="J25" s="129"/>
      <c r="K25" s="129"/>
      <c r="L25" s="129"/>
      <c r="M25" s="129"/>
      <c r="N25" s="130"/>
      <c r="O25" s="130"/>
      <c r="P25" s="130"/>
      <c r="Q25" s="130"/>
      <c r="R25" s="130"/>
      <c r="S25" s="130"/>
      <c r="T25" s="131"/>
      <c r="U25" s="130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</row>
    <row r="26" spans="1:60" outlineLevel="1" x14ac:dyDescent="0.2">
      <c r="A26" s="124">
        <v>15</v>
      </c>
      <c r="B26" s="124" t="s">
        <v>389</v>
      </c>
      <c r="C26" s="125" t="s">
        <v>390</v>
      </c>
      <c r="D26" s="126" t="s">
        <v>305</v>
      </c>
      <c r="E26" s="127">
        <v>1</v>
      </c>
      <c r="F26" s="128"/>
      <c r="G26" s="129">
        <f t="shared" si="14"/>
        <v>0</v>
      </c>
      <c r="H26" s="129"/>
      <c r="I26" s="129">
        <f t="shared" si="15"/>
        <v>0</v>
      </c>
      <c r="J26" s="129"/>
      <c r="K26" s="129">
        <f t="shared" si="16"/>
        <v>0</v>
      </c>
      <c r="L26" s="129">
        <v>21</v>
      </c>
      <c r="M26" s="129">
        <f t="shared" si="17"/>
        <v>0</v>
      </c>
      <c r="N26" s="130">
        <v>1.23E-2</v>
      </c>
      <c r="O26" s="130">
        <f t="shared" si="18"/>
        <v>1.23E-2</v>
      </c>
      <c r="P26" s="130">
        <v>0</v>
      </c>
      <c r="Q26" s="130">
        <f t="shared" si="19"/>
        <v>0</v>
      </c>
      <c r="R26" s="130"/>
      <c r="S26" s="130"/>
      <c r="T26" s="131">
        <v>1.1890000000000001</v>
      </c>
      <c r="U26" s="130">
        <f t="shared" si="20"/>
        <v>1.19</v>
      </c>
      <c r="V26" s="132"/>
      <c r="W26" s="132"/>
      <c r="X26" s="132"/>
      <c r="Y26" s="132"/>
      <c r="Z26" s="132"/>
      <c r="AA26" s="132"/>
      <c r="AB26" s="132"/>
      <c r="AC26" s="132"/>
      <c r="AD26" s="132"/>
      <c r="AE26" s="132" t="s">
        <v>81</v>
      </c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</row>
    <row r="27" spans="1:60" outlineLevel="1" x14ac:dyDescent="0.2">
      <c r="A27" s="124">
        <v>16</v>
      </c>
      <c r="B27" s="124" t="s">
        <v>391</v>
      </c>
      <c r="C27" s="125" t="s">
        <v>392</v>
      </c>
      <c r="D27" s="126" t="s">
        <v>305</v>
      </c>
      <c r="E27" s="127">
        <v>1</v>
      </c>
      <c r="F27" s="128"/>
      <c r="G27" s="129">
        <f t="shared" si="14"/>
        <v>0</v>
      </c>
      <c r="H27" s="129"/>
      <c r="I27" s="129">
        <f t="shared" si="15"/>
        <v>0</v>
      </c>
      <c r="J27" s="129"/>
      <c r="K27" s="129">
        <f t="shared" si="16"/>
        <v>0</v>
      </c>
      <c r="L27" s="129">
        <v>21</v>
      </c>
      <c r="M27" s="129">
        <f t="shared" si="17"/>
        <v>0</v>
      </c>
      <c r="N27" s="130">
        <v>1.4420000000000001E-2</v>
      </c>
      <c r="O27" s="130">
        <f t="shared" si="18"/>
        <v>1.4420000000000001E-2</v>
      </c>
      <c r="P27" s="130">
        <v>0</v>
      </c>
      <c r="Q27" s="130">
        <f t="shared" si="19"/>
        <v>0</v>
      </c>
      <c r="R27" s="130"/>
      <c r="S27" s="130"/>
      <c r="T27" s="131">
        <v>1.25</v>
      </c>
      <c r="U27" s="130">
        <f t="shared" si="20"/>
        <v>1.25</v>
      </c>
      <c r="V27" s="132"/>
      <c r="W27" s="132"/>
      <c r="X27" s="132"/>
      <c r="Y27" s="132"/>
      <c r="Z27" s="132"/>
      <c r="AA27" s="132"/>
      <c r="AB27" s="132"/>
      <c r="AC27" s="132"/>
      <c r="AD27" s="132"/>
      <c r="AE27" s="132" t="s">
        <v>81</v>
      </c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</row>
    <row r="28" spans="1:60" outlineLevel="1" x14ac:dyDescent="0.2">
      <c r="A28" s="124">
        <v>17</v>
      </c>
      <c r="B28" s="124" t="s">
        <v>393</v>
      </c>
      <c r="C28" s="125" t="s">
        <v>394</v>
      </c>
      <c r="D28" s="126" t="s">
        <v>56</v>
      </c>
      <c r="E28" s="127">
        <v>6</v>
      </c>
      <c r="F28" s="128"/>
      <c r="G28" s="129">
        <f t="shared" si="14"/>
        <v>0</v>
      </c>
      <c r="H28" s="129"/>
      <c r="I28" s="129">
        <f t="shared" si="15"/>
        <v>0</v>
      </c>
      <c r="J28" s="129"/>
      <c r="K28" s="129">
        <f t="shared" si="16"/>
        <v>0</v>
      </c>
      <c r="L28" s="129">
        <v>21</v>
      </c>
      <c r="M28" s="129">
        <f t="shared" si="17"/>
        <v>0</v>
      </c>
      <c r="N28" s="130">
        <v>1.0200000000000001E-3</v>
      </c>
      <c r="O28" s="130">
        <f t="shared" si="18"/>
        <v>6.1199999999999996E-3</v>
      </c>
      <c r="P28" s="130">
        <v>0</v>
      </c>
      <c r="Q28" s="130">
        <f t="shared" si="19"/>
        <v>0</v>
      </c>
      <c r="R28" s="130"/>
      <c r="S28" s="130"/>
      <c r="T28" s="131">
        <v>0.47599999999999998</v>
      </c>
      <c r="U28" s="130">
        <f t="shared" si="20"/>
        <v>2.86</v>
      </c>
      <c r="V28" s="132"/>
      <c r="W28" s="132"/>
      <c r="X28" s="132"/>
      <c r="Y28" s="132"/>
      <c r="Z28" s="132"/>
      <c r="AA28" s="132"/>
      <c r="AB28" s="132"/>
      <c r="AC28" s="132"/>
      <c r="AD28" s="132"/>
      <c r="AE28" s="132" t="s">
        <v>81</v>
      </c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</row>
    <row r="29" spans="1:60" outlineLevel="1" x14ac:dyDescent="0.2">
      <c r="A29" s="124">
        <v>18</v>
      </c>
      <c r="B29" s="124" t="s">
        <v>395</v>
      </c>
      <c r="C29" s="125" t="s">
        <v>396</v>
      </c>
      <c r="D29" s="126" t="s">
        <v>305</v>
      </c>
      <c r="E29" s="127">
        <v>4</v>
      </c>
      <c r="F29" s="128"/>
      <c r="G29" s="129">
        <f t="shared" si="14"/>
        <v>0</v>
      </c>
      <c r="H29" s="129"/>
      <c r="I29" s="129">
        <f t="shared" si="15"/>
        <v>0</v>
      </c>
      <c r="J29" s="129"/>
      <c r="K29" s="129">
        <f t="shared" si="16"/>
        <v>0</v>
      </c>
      <c r="L29" s="129">
        <v>21</v>
      </c>
      <c r="M29" s="129">
        <f t="shared" si="17"/>
        <v>0</v>
      </c>
      <c r="N29" s="130">
        <v>1.721E-2</v>
      </c>
      <c r="O29" s="130">
        <f t="shared" si="18"/>
        <v>6.8839999999999998E-2</v>
      </c>
      <c r="P29" s="130">
        <v>0</v>
      </c>
      <c r="Q29" s="130">
        <f t="shared" si="19"/>
        <v>0</v>
      </c>
      <c r="R29" s="130"/>
      <c r="S29" s="130"/>
      <c r="T29" s="131">
        <v>1.1890000000000001</v>
      </c>
      <c r="U29" s="130">
        <f t="shared" si="20"/>
        <v>4.76</v>
      </c>
      <c r="V29" s="132"/>
      <c r="W29" s="132"/>
      <c r="X29" s="132"/>
      <c r="Y29" s="132"/>
      <c r="Z29" s="132"/>
      <c r="AA29" s="132"/>
      <c r="AB29" s="132"/>
      <c r="AC29" s="132"/>
      <c r="AD29" s="132"/>
      <c r="AE29" s="132" t="s">
        <v>81</v>
      </c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</row>
    <row r="30" spans="1:60" ht="22.5" outlineLevel="1" x14ac:dyDescent="0.2">
      <c r="A30" s="124">
        <v>19</v>
      </c>
      <c r="B30" s="124" t="s">
        <v>397</v>
      </c>
      <c r="C30" s="125" t="s">
        <v>398</v>
      </c>
      <c r="D30" s="126" t="s">
        <v>305</v>
      </c>
      <c r="E30" s="127">
        <v>3</v>
      </c>
      <c r="F30" s="128"/>
      <c r="G30" s="129">
        <f t="shared" si="14"/>
        <v>0</v>
      </c>
      <c r="H30" s="129"/>
      <c r="I30" s="129">
        <f t="shared" si="15"/>
        <v>0</v>
      </c>
      <c r="J30" s="129"/>
      <c r="K30" s="129">
        <f t="shared" si="16"/>
        <v>0</v>
      </c>
      <c r="L30" s="129">
        <v>21</v>
      </c>
      <c r="M30" s="129">
        <f t="shared" si="17"/>
        <v>0</v>
      </c>
      <c r="N30" s="130">
        <v>1.1199999999999999E-3</v>
      </c>
      <c r="O30" s="130">
        <f t="shared" si="18"/>
        <v>3.3600000000000001E-3</v>
      </c>
      <c r="P30" s="130">
        <v>0</v>
      </c>
      <c r="Q30" s="130">
        <f t="shared" si="19"/>
        <v>0</v>
      </c>
      <c r="R30" s="130"/>
      <c r="S30" s="130"/>
      <c r="T30" s="131">
        <v>0.58699999999999997</v>
      </c>
      <c r="U30" s="130">
        <f t="shared" si="20"/>
        <v>1.76</v>
      </c>
      <c r="V30" s="132"/>
      <c r="W30" s="132"/>
      <c r="X30" s="132"/>
      <c r="Y30" s="132"/>
      <c r="Z30" s="132"/>
      <c r="AA30" s="132"/>
      <c r="AB30" s="132"/>
      <c r="AC30" s="132"/>
      <c r="AD30" s="132"/>
      <c r="AE30" s="132" t="s">
        <v>81</v>
      </c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</row>
    <row r="31" spans="1:60" outlineLevel="1" x14ac:dyDescent="0.2">
      <c r="A31" s="124">
        <v>20</v>
      </c>
      <c r="B31" s="124" t="s">
        <v>399</v>
      </c>
      <c r="C31" s="125" t="s">
        <v>400</v>
      </c>
      <c r="D31" s="126" t="s">
        <v>305</v>
      </c>
      <c r="E31" s="127">
        <v>3</v>
      </c>
      <c r="F31" s="128"/>
      <c r="G31" s="129">
        <f t="shared" si="14"/>
        <v>0</v>
      </c>
      <c r="H31" s="129"/>
      <c r="I31" s="129">
        <f t="shared" si="15"/>
        <v>0</v>
      </c>
      <c r="J31" s="129"/>
      <c r="K31" s="129">
        <f t="shared" si="16"/>
        <v>0</v>
      </c>
      <c r="L31" s="129">
        <v>21</v>
      </c>
      <c r="M31" s="129">
        <f t="shared" si="17"/>
        <v>0</v>
      </c>
      <c r="N31" s="130">
        <v>2.384E-2</v>
      </c>
      <c r="O31" s="130">
        <f t="shared" si="18"/>
        <v>7.152E-2</v>
      </c>
      <c r="P31" s="130">
        <v>0</v>
      </c>
      <c r="Q31" s="130">
        <f t="shared" si="19"/>
        <v>0</v>
      </c>
      <c r="R31" s="130"/>
      <c r="S31" s="130"/>
      <c r="T31" s="131">
        <v>0.85499999999999998</v>
      </c>
      <c r="U31" s="130">
        <f t="shared" si="20"/>
        <v>2.57</v>
      </c>
      <c r="V31" s="132"/>
      <c r="W31" s="132"/>
      <c r="X31" s="132"/>
      <c r="Y31" s="132"/>
      <c r="Z31" s="132"/>
      <c r="AA31" s="132"/>
      <c r="AB31" s="132"/>
      <c r="AC31" s="132"/>
      <c r="AD31" s="132"/>
      <c r="AE31" s="132" t="s">
        <v>81</v>
      </c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</row>
    <row r="32" spans="1:60" outlineLevel="1" x14ac:dyDescent="0.2">
      <c r="A32" s="144">
        <v>21</v>
      </c>
      <c r="B32" s="144" t="s">
        <v>401</v>
      </c>
      <c r="C32" s="145" t="s">
        <v>402</v>
      </c>
      <c r="D32" s="146" t="s">
        <v>57</v>
      </c>
      <c r="E32" s="147">
        <v>0.5</v>
      </c>
      <c r="F32" s="148"/>
      <c r="G32" s="149">
        <f t="shared" si="14"/>
        <v>0</v>
      </c>
      <c r="H32" s="149"/>
      <c r="I32" s="149">
        <f t="shared" si="15"/>
        <v>0</v>
      </c>
      <c r="J32" s="149"/>
      <c r="K32" s="149">
        <f t="shared" si="16"/>
        <v>0</v>
      </c>
      <c r="L32" s="149">
        <v>21</v>
      </c>
      <c r="M32" s="149">
        <f t="shared" si="17"/>
        <v>0</v>
      </c>
      <c r="N32" s="150">
        <v>0</v>
      </c>
      <c r="O32" s="150">
        <f t="shared" si="18"/>
        <v>0</v>
      </c>
      <c r="P32" s="150">
        <v>0</v>
      </c>
      <c r="Q32" s="150">
        <f t="shared" si="19"/>
        <v>0</v>
      </c>
      <c r="R32" s="150"/>
      <c r="S32" s="150"/>
      <c r="T32" s="151">
        <v>1.5169999999999999</v>
      </c>
      <c r="U32" s="150">
        <f t="shared" si="20"/>
        <v>0.76</v>
      </c>
      <c r="V32" s="132"/>
      <c r="W32" s="132"/>
      <c r="X32" s="132"/>
      <c r="Y32" s="132"/>
      <c r="Z32" s="132"/>
      <c r="AA32" s="132"/>
      <c r="AB32" s="132"/>
      <c r="AC32" s="132"/>
      <c r="AD32" s="132"/>
      <c r="AE32" s="132" t="s">
        <v>81</v>
      </c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</row>
    <row r="33" spans="1:31" x14ac:dyDescent="0.2">
      <c r="A33" s="3"/>
      <c r="B33" s="4" t="s">
        <v>84</v>
      </c>
      <c r="C33" s="152" t="s">
        <v>84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AC33">
        <v>12</v>
      </c>
      <c r="AD33">
        <v>21</v>
      </c>
    </row>
    <row r="34" spans="1:31" x14ac:dyDescent="0.2">
      <c r="A34" s="153"/>
      <c r="B34" s="154" t="s">
        <v>66</v>
      </c>
      <c r="C34" s="155" t="s">
        <v>84</v>
      </c>
      <c r="D34" s="156"/>
      <c r="E34" s="156"/>
      <c r="F34" s="156"/>
      <c r="G34" s="157">
        <f>G8+G15+G23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AC34">
        <f>SUMIF(L7:L32,AC33,G7:G32)</f>
        <v>0</v>
      </c>
      <c r="AD34">
        <f>SUMIF(L7:L32,AD33,G7:G32)</f>
        <v>0</v>
      </c>
      <c r="AE34" t="s">
        <v>85</v>
      </c>
    </row>
    <row r="35" spans="1:31" x14ac:dyDescent="0.2">
      <c r="A35" s="3"/>
      <c r="B35" s="4" t="s">
        <v>84</v>
      </c>
      <c r="C35" s="152" t="s">
        <v>84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31" x14ac:dyDescent="0.2">
      <c r="A36" s="3"/>
      <c r="B36" s="4" t="s">
        <v>84</v>
      </c>
      <c r="C36" s="152" t="s">
        <v>84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31" x14ac:dyDescent="0.2">
      <c r="A37" s="226" t="s">
        <v>86</v>
      </c>
      <c r="B37" s="226"/>
      <c r="C37" s="22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31" x14ac:dyDescent="0.2">
      <c r="A38" s="210"/>
      <c r="B38" s="211"/>
      <c r="C38" s="212"/>
      <c r="D38" s="211"/>
      <c r="E38" s="211"/>
      <c r="F38" s="211"/>
      <c r="G38" s="21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AE38" t="s">
        <v>87</v>
      </c>
    </row>
    <row r="39" spans="1:31" x14ac:dyDescent="0.2">
      <c r="A39" s="214"/>
      <c r="B39" s="215"/>
      <c r="C39" s="216"/>
      <c r="D39" s="215"/>
      <c r="E39" s="215"/>
      <c r="F39" s="215"/>
      <c r="G39" s="217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31" x14ac:dyDescent="0.2">
      <c r="A40" s="214"/>
      <c r="B40" s="215"/>
      <c r="C40" s="216"/>
      <c r="D40" s="215"/>
      <c r="E40" s="215"/>
      <c r="F40" s="215"/>
      <c r="G40" s="217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31" x14ac:dyDescent="0.2">
      <c r="A41" s="214"/>
      <c r="B41" s="215"/>
      <c r="C41" s="216"/>
      <c r="D41" s="215"/>
      <c r="E41" s="215"/>
      <c r="F41" s="215"/>
      <c r="G41" s="21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31" x14ac:dyDescent="0.2">
      <c r="A42" s="218"/>
      <c r="B42" s="219"/>
      <c r="C42" s="220"/>
      <c r="D42" s="219"/>
      <c r="E42" s="219"/>
      <c r="F42" s="219"/>
      <c r="G42" s="22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31" x14ac:dyDescent="0.2">
      <c r="A43" s="3"/>
      <c r="B43" s="4" t="s">
        <v>84</v>
      </c>
      <c r="C43" s="152" t="s">
        <v>84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31" x14ac:dyDescent="0.2">
      <c r="C44" s="159"/>
      <c r="AE44" t="s">
        <v>88</v>
      </c>
    </row>
  </sheetData>
  <mergeCells count="6">
    <mergeCell ref="A38:G42"/>
    <mergeCell ref="A1:G1"/>
    <mergeCell ref="C2:G2"/>
    <mergeCell ref="C3:G3"/>
    <mergeCell ref="C4:G4"/>
    <mergeCell ref="A37:C37"/>
  </mergeCells>
  <pageMargins left="0.39370078740157499" right="0.196850393700787" top="0.78740157499999996" bottom="0.78740157499999996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EE27-9447-4DAC-B473-346ABC6B1DA1}">
  <sheetPr>
    <outlinePr summaryBelow="0"/>
  </sheetPr>
  <dimension ref="A1:BH27"/>
  <sheetViews>
    <sheetView workbookViewId="0">
      <selection activeCell="F9" sqref="F9"/>
    </sheetView>
  </sheetViews>
  <sheetFormatPr defaultRowHeight="12.75" outlineLevelRow="1" x14ac:dyDescent="0.2"/>
  <cols>
    <col min="1" max="1" width="4.28515625" customWidth="1"/>
    <col min="2" max="2" width="14.42578125" style="158" customWidth="1"/>
    <col min="3" max="3" width="38.28515625" style="158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22" t="s">
        <v>6</v>
      </c>
      <c r="B1" s="222"/>
      <c r="C1" s="222"/>
      <c r="D1" s="222"/>
      <c r="E1" s="222"/>
      <c r="F1" s="222"/>
      <c r="G1" s="222"/>
      <c r="AE1" t="s">
        <v>59</v>
      </c>
    </row>
    <row r="2" spans="1:60" ht="24.95" customHeight="1" x14ac:dyDescent="0.2">
      <c r="A2" s="107" t="s">
        <v>60</v>
      </c>
      <c r="B2" s="108"/>
      <c r="C2" s="223" t="s">
        <v>406</v>
      </c>
      <c r="D2" s="224"/>
      <c r="E2" s="224"/>
      <c r="F2" s="224"/>
      <c r="G2" s="225"/>
      <c r="AE2" t="s">
        <v>61</v>
      </c>
    </row>
    <row r="3" spans="1:60" ht="24.95" hidden="1" customHeight="1" x14ac:dyDescent="0.2">
      <c r="A3" s="107" t="s">
        <v>7</v>
      </c>
      <c r="B3" s="108"/>
      <c r="C3" s="223"/>
      <c r="D3" s="224"/>
      <c r="E3" s="224"/>
      <c r="F3" s="224"/>
      <c r="G3" s="225"/>
      <c r="AE3" t="s">
        <v>62</v>
      </c>
    </row>
    <row r="4" spans="1:60" ht="24.95" hidden="1" customHeight="1" x14ac:dyDescent="0.2">
      <c r="A4" s="107" t="s">
        <v>8</v>
      </c>
      <c r="B4" s="108"/>
      <c r="C4" s="223"/>
      <c r="D4" s="224"/>
      <c r="E4" s="224"/>
      <c r="F4" s="224"/>
      <c r="G4" s="225"/>
      <c r="AE4" t="s">
        <v>63</v>
      </c>
    </row>
    <row r="5" spans="1:60" hidden="1" x14ac:dyDescent="0.2">
      <c r="A5" s="109" t="s">
        <v>64</v>
      </c>
      <c r="B5" s="110"/>
      <c r="C5" s="110"/>
      <c r="D5" s="111"/>
      <c r="E5" s="111"/>
      <c r="F5" s="111"/>
      <c r="G5" s="112"/>
      <c r="AE5" t="s">
        <v>65</v>
      </c>
    </row>
    <row r="7" spans="1:60" ht="38.25" x14ac:dyDescent="0.2">
      <c r="A7" s="113" t="s">
        <v>49</v>
      </c>
      <c r="B7" s="114" t="s">
        <v>50</v>
      </c>
      <c r="C7" s="114" t="s">
        <v>51</v>
      </c>
      <c r="D7" s="113" t="s">
        <v>52</v>
      </c>
      <c r="E7" s="113" t="s">
        <v>53</v>
      </c>
      <c r="F7" s="115" t="s">
        <v>54</v>
      </c>
      <c r="G7" s="113" t="s">
        <v>66</v>
      </c>
      <c r="H7" s="116" t="s">
        <v>67</v>
      </c>
      <c r="I7" s="116" t="s">
        <v>68</v>
      </c>
      <c r="J7" s="116" t="s">
        <v>69</v>
      </c>
      <c r="K7" s="116" t="s">
        <v>70</v>
      </c>
      <c r="L7" s="116" t="s">
        <v>37</v>
      </c>
      <c r="M7" s="116" t="s">
        <v>71</v>
      </c>
      <c r="N7" s="116" t="s">
        <v>72</v>
      </c>
      <c r="O7" s="116" t="s">
        <v>73</v>
      </c>
      <c r="P7" s="116" t="s">
        <v>74</v>
      </c>
      <c r="Q7" s="116" t="s">
        <v>75</v>
      </c>
      <c r="R7" s="116" t="s">
        <v>76</v>
      </c>
      <c r="S7" s="116" t="s">
        <v>77</v>
      </c>
      <c r="T7" s="116" t="s">
        <v>78</v>
      </c>
      <c r="U7" s="116" t="s">
        <v>79</v>
      </c>
    </row>
    <row r="8" spans="1:60" x14ac:dyDescent="0.2">
      <c r="A8" s="117" t="s">
        <v>55</v>
      </c>
      <c r="B8" s="118" t="s">
        <v>82</v>
      </c>
      <c r="C8" s="119" t="s">
        <v>83</v>
      </c>
      <c r="D8" s="120"/>
      <c r="E8" s="121"/>
      <c r="F8" s="122"/>
      <c r="G8" s="122">
        <f>SUMIF(AE9:AE15,"&lt;&gt;NOR",G9:G15)</f>
        <v>0</v>
      </c>
      <c r="H8" s="122"/>
      <c r="I8" s="122">
        <f>SUM(I9:I15)</f>
        <v>0</v>
      </c>
      <c r="J8" s="122"/>
      <c r="K8" s="122">
        <f>SUM(K9:K15)</f>
        <v>0</v>
      </c>
      <c r="L8" s="122"/>
      <c r="M8" s="122">
        <f>SUM(M9:M15)</f>
        <v>0</v>
      </c>
      <c r="N8" s="123"/>
      <c r="O8" s="123">
        <f>SUM(O9:O15)</f>
        <v>5.6149999999999999E-2</v>
      </c>
      <c r="P8" s="123"/>
      <c r="Q8" s="123">
        <f>SUM(Q9:Q15)</f>
        <v>3.0599999999999999E-2</v>
      </c>
      <c r="R8" s="123"/>
      <c r="S8" s="123"/>
      <c r="T8" s="117"/>
      <c r="U8" s="123">
        <f>SUM(U9:U15)</f>
        <v>60.16</v>
      </c>
      <c r="AE8" t="s">
        <v>80</v>
      </c>
    </row>
    <row r="9" spans="1:60" ht="22.5" outlineLevel="1" x14ac:dyDescent="0.2">
      <c r="A9" s="124">
        <v>1</v>
      </c>
      <c r="B9" s="124" t="s">
        <v>90</v>
      </c>
      <c r="C9" s="125" t="s">
        <v>91</v>
      </c>
      <c r="D9" s="126" t="s">
        <v>44</v>
      </c>
      <c r="E9" s="127">
        <v>5</v>
      </c>
      <c r="F9" s="128"/>
      <c r="G9" s="129">
        <f t="shared" ref="G9:G15" si="0">ROUND(E9*F9,2)</f>
        <v>0</v>
      </c>
      <c r="H9" s="129"/>
      <c r="I9" s="129">
        <f t="shared" ref="I9:I15" si="1">ROUND(E9*H9,2)</f>
        <v>0</v>
      </c>
      <c r="J9" s="129"/>
      <c r="K9" s="129">
        <f t="shared" ref="K9:K15" si="2">ROUND(E9*J9,2)</f>
        <v>0</v>
      </c>
      <c r="L9" s="129">
        <v>21</v>
      </c>
      <c r="M9" s="129">
        <f t="shared" ref="M9:M15" si="3">G9*(1+L9/100)</f>
        <v>0</v>
      </c>
      <c r="N9" s="130">
        <v>1.31E-3</v>
      </c>
      <c r="O9" s="130">
        <f t="shared" ref="O9:O15" si="4">ROUND(E9*N9,5)</f>
        <v>6.5500000000000003E-3</v>
      </c>
      <c r="P9" s="130">
        <v>0</v>
      </c>
      <c r="Q9" s="130">
        <f t="shared" ref="Q9:Q15" si="5">ROUND(E9*P9,5)</f>
        <v>0</v>
      </c>
      <c r="R9" s="130"/>
      <c r="S9" s="130"/>
      <c r="T9" s="131">
        <v>0.79700000000000004</v>
      </c>
      <c r="U9" s="130">
        <f t="shared" ref="U9:U15" si="6">ROUND(E9*T9,2)</f>
        <v>3.99</v>
      </c>
      <c r="V9" s="132"/>
      <c r="W9" s="132"/>
      <c r="X9" s="132"/>
      <c r="Y9" s="132"/>
      <c r="Z9" s="132"/>
      <c r="AA9" s="132"/>
      <c r="AB9" s="132"/>
      <c r="AC9" s="132"/>
      <c r="AD9" s="132"/>
      <c r="AE9" s="132" t="s">
        <v>81</v>
      </c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</row>
    <row r="10" spans="1:60" ht="22.5" outlineLevel="1" x14ac:dyDescent="0.2">
      <c r="A10" s="124">
        <v>2</v>
      </c>
      <c r="B10" s="124" t="s">
        <v>92</v>
      </c>
      <c r="C10" s="125" t="s">
        <v>93</v>
      </c>
      <c r="D10" s="126" t="s">
        <v>44</v>
      </c>
      <c r="E10" s="127">
        <v>20</v>
      </c>
      <c r="F10" s="128"/>
      <c r="G10" s="129">
        <f t="shared" si="0"/>
        <v>0</v>
      </c>
      <c r="H10" s="129"/>
      <c r="I10" s="129">
        <f t="shared" si="1"/>
        <v>0</v>
      </c>
      <c r="J10" s="129"/>
      <c r="K10" s="129">
        <f t="shared" si="2"/>
        <v>0</v>
      </c>
      <c r="L10" s="129">
        <v>21</v>
      </c>
      <c r="M10" s="129">
        <f t="shared" si="3"/>
        <v>0</v>
      </c>
      <c r="N10" s="130">
        <v>2.48E-3</v>
      </c>
      <c r="O10" s="130">
        <f t="shared" si="4"/>
        <v>4.9599999999999998E-2</v>
      </c>
      <c r="P10" s="130">
        <v>0</v>
      </c>
      <c r="Q10" s="130">
        <f t="shared" si="5"/>
        <v>0</v>
      </c>
      <c r="R10" s="130"/>
      <c r="S10" s="130"/>
      <c r="T10" s="131">
        <v>0.749</v>
      </c>
      <c r="U10" s="130">
        <f t="shared" si="6"/>
        <v>14.98</v>
      </c>
      <c r="V10" s="132"/>
      <c r="W10" s="132"/>
      <c r="X10" s="132"/>
      <c r="Y10" s="132"/>
      <c r="Z10" s="132"/>
      <c r="AA10" s="132"/>
      <c r="AB10" s="132"/>
      <c r="AC10" s="132"/>
      <c r="AD10" s="132"/>
      <c r="AE10" s="132" t="s">
        <v>81</v>
      </c>
      <c r="AF10" s="132"/>
      <c r="AG10" s="132"/>
      <c r="AH10" s="132"/>
      <c r="AI10" s="132"/>
      <c r="AJ10" s="132"/>
      <c r="AK10" s="132"/>
      <c r="AL10" s="132"/>
      <c r="AM10" s="132"/>
      <c r="AN10" s="132"/>
      <c r="AO10" s="132"/>
      <c r="AP10" s="132"/>
      <c r="AQ10" s="132"/>
      <c r="AR10" s="132"/>
      <c r="AS10" s="132"/>
      <c r="AT10" s="132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</row>
    <row r="11" spans="1:60" outlineLevel="1" x14ac:dyDescent="0.2">
      <c r="A11" s="124">
        <v>3</v>
      </c>
      <c r="B11" s="124" t="s">
        <v>94</v>
      </c>
      <c r="C11" s="125" t="s">
        <v>95</v>
      </c>
      <c r="D11" s="126" t="s">
        <v>44</v>
      </c>
      <c r="E11" s="127">
        <v>5</v>
      </c>
      <c r="F11" s="128"/>
      <c r="G11" s="129">
        <f t="shared" si="0"/>
        <v>0</v>
      </c>
      <c r="H11" s="129"/>
      <c r="I11" s="129">
        <f t="shared" si="1"/>
        <v>0</v>
      </c>
      <c r="J11" s="129"/>
      <c r="K11" s="129">
        <f t="shared" si="2"/>
        <v>0</v>
      </c>
      <c r="L11" s="129">
        <v>21</v>
      </c>
      <c r="M11" s="129">
        <f t="shared" si="3"/>
        <v>0</v>
      </c>
      <c r="N11" s="130">
        <v>0</v>
      </c>
      <c r="O11" s="130">
        <f t="shared" si="4"/>
        <v>0</v>
      </c>
      <c r="P11" s="130">
        <v>0</v>
      </c>
      <c r="Q11" s="130">
        <f t="shared" si="5"/>
        <v>0</v>
      </c>
      <c r="R11" s="130"/>
      <c r="S11" s="130"/>
      <c r="T11" s="131">
        <v>0.184</v>
      </c>
      <c r="U11" s="130">
        <f t="shared" si="6"/>
        <v>0.92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 t="s">
        <v>81</v>
      </c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</row>
    <row r="12" spans="1:60" outlineLevel="1" x14ac:dyDescent="0.2">
      <c r="A12" s="124">
        <v>4</v>
      </c>
      <c r="B12" s="124" t="s">
        <v>94</v>
      </c>
      <c r="C12" s="125" t="s">
        <v>96</v>
      </c>
      <c r="D12" s="126" t="s">
        <v>44</v>
      </c>
      <c r="E12" s="127">
        <v>20</v>
      </c>
      <c r="F12" s="128"/>
      <c r="G12" s="129">
        <f t="shared" si="0"/>
        <v>0</v>
      </c>
      <c r="H12" s="129"/>
      <c r="I12" s="129">
        <f t="shared" si="1"/>
        <v>0</v>
      </c>
      <c r="J12" s="129"/>
      <c r="K12" s="129">
        <f t="shared" si="2"/>
        <v>0</v>
      </c>
      <c r="L12" s="129">
        <v>21</v>
      </c>
      <c r="M12" s="129">
        <f t="shared" si="3"/>
        <v>0</v>
      </c>
      <c r="N12" s="130">
        <v>0</v>
      </c>
      <c r="O12" s="130">
        <f t="shared" si="4"/>
        <v>0</v>
      </c>
      <c r="P12" s="130">
        <v>0</v>
      </c>
      <c r="Q12" s="130">
        <f t="shared" si="5"/>
        <v>0</v>
      </c>
      <c r="R12" s="130"/>
      <c r="S12" s="130"/>
      <c r="T12" s="131">
        <v>0.184</v>
      </c>
      <c r="U12" s="130">
        <f t="shared" si="6"/>
        <v>3.68</v>
      </c>
      <c r="V12" s="132"/>
      <c r="W12" s="132"/>
      <c r="X12" s="132"/>
      <c r="Y12" s="132"/>
      <c r="Z12" s="132"/>
      <c r="AA12" s="132"/>
      <c r="AB12" s="132"/>
      <c r="AC12" s="132"/>
      <c r="AD12" s="132"/>
      <c r="AE12" s="132" t="s">
        <v>81</v>
      </c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</row>
    <row r="13" spans="1:60" outlineLevel="1" x14ac:dyDescent="0.2">
      <c r="A13" s="124">
        <v>5</v>
      </c>
      <c r="B13" s="124" t="s">
        <v>97</v>
      </c>
      <c r="C13" s="125" t="s">
        <v>98</v>
      </c>
      <c r="D13" s="126" t="s">
        <v>56</v>
      </c>
      <c r="E13" s="127">
        <v>10</v>
      </c>
      <c r="F13" s="128"/>
      <c r="G13" s="129">
        <f t="shared" si="0"/>
        <v>0</v>
      </c>
      <c r="H13" s="129"/>
      <c r="I13" s="129">
        <f t="shared" si="1"/>
        <v>0</v>
      </c>
      <c r="J13" s="129"/>
      <c r="K13" s="129">
        <f t="shared" si="2"/>
        <v>0</v>
      </c>
      <c r="L13" s="129">
        <v>21</v>
      </c>
      <c r="M13" s="129">
        <f t="shared" si="3"/>
        <v>0</v>
      </c>
      <c r="N13" s="130">
        <v>0</v>
      </c>
      <c r="O13" s="130">
        <f t="shared" si="4"/>
        <v>0</v>
      </c>
      <c r="P13" s="130">
        <v>0</v>
      </c>
      <c r="Q13" s="130">
        <f t="shared" si="5"/>
        <v>0</v>
      </c>
      <c r="R13" s="130"/>
      <c r="S13" s="130"/>
      <c r="T13" s="131">
        <v>1.7</v>
      </c>
      <c r="U13" s="130">
        <f t="shared" si="6"/>
        <v>17</v>
      </c>
      <c r="V13" s="132"/>
      <c r="W13" s="132"/>
      <c r="X13" s="132"/>
      <c r="Y13" s="132"/>
      <c r="Z13" s="132"/>
      <c r="AA13" s="132"/>
      <c r="AB13" s="132"/>
      <c r="AC13" s="132"/>
      <c r="AD13" s="132"/>
      <c r="AE13" s="132" t="s">
        <v>81</v>
      </c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</row>
    <row r="14" spans="1:60" outlineLevel="1" x14ac:dyDescent="0.2">
      <c r="A14" s="124">
        <v>6</v>
      </c>
      <c r="B14" s="124" t="s">
        <v>97</v>
      </c>
      <c r="C14" s="125" t="s">
        <v>99</v>
      </c>
      <c r="D14" s="126" t="s">
        <v>56</v>
      </c>
      <c r="E14" s="127">
        <v>10</v>
      </c>
      <c r="F14" s="128"/>
      <c r="G14" s="129">
        <f t="shared" si="0"/>
        <v>0</v>
      </c>
      <c r="H14" s="129"/>
      <c r="I14" s="129">
        <f t="shared" si="1"/>
        <v>0</v>
      </c>
      <c r="J14" s="129"/>
      <c r="K14" s="129">
        <f t="shared" si="2"/>
        <v>0</v>
      </c>
      <c r="L14" s="129">
        <v>21</v>
      </c>
      <c r="M14" s="129">
        <f t="shared" si="3"/>
        <v>0</v>
      </c>
      <c r="N14" s="130">
        <v>0</v>
      </c>
      <c r="O14" s="130">
        <f t="shared" si="4"/>
        <v>0</v>
      </c>
      <c r="P14" s="130">
        <v>0</v>
      </c>
      <c r="Q14" s="130">
        <f t="shared" si="5"/>
        <v>0</v>
      </c>
      <c r="R14" s="130"/>
      <c r="S14" s="130"/>
      <c r="T14" s="131">
        <v>1.7</v>
      </c>
      <c r="U14" s="130">
        <f t="shared" si="6"/>
        <v>17</v>
      </c>
      <c r="V14" s="132"/>
      <c r="W14" s="132"/>
      <c r="X14" s="132"/>
      <c r="Y14" s="132"/>
      <c r="Z14" s="132"/>
      <c r="AA14" s="132"/>
      <c r="AB14" s="132"/>
      <c r="AC14" s="132"/>
      <c r="AD14" s="132"/>
      <c r="AE14" s="132" t="s">
        <v>81</v>
      </c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</row>
    <row r="15" spans="1:60" outlineLevel="1" x14ac:dyDescent="0.2">
      <c r="A15" s="144">
        <v>7</v>
      </c>
      <c r="B15" s="144" t="s">
        <v>100</v>
      </c>
      <c r="C15" s="145" t="s">
        <v>101</v>
      </c>
      <c r="D15" s="146" t="s">
        <v>56</v>
      </c>
      <c r="E15" s="147">
        <v>3</v>
      </c>
      <c r="F15" s="148"/>
      <c r="G15" s="149">
        <f t="shared" si="0"/>
        <v>0</v>
      </c>
      <c r="H15" s="149"/>
      <c r="I15" s="149">
        <f t="shared" si="1"/>
        <v>0</v>
      </c>
      <c r="J15" s="149"/>
      <c r="K15" s="149">
        <f t="shared" si="2"/>
        <v>0</v>
      </c>
      <c r="L15" s="149">
        <v>21</v>
      </c>
      <c r="M15" s="149">
        <f t="shared" si="3"/>
        <v>0</v>
      </c>
      <c r="N15" s="150">
        <v>0</v>
      </c>
      <c r="O15" s="150">
        <f t="shared" si="4"/>
        <v>0</v>
      </c>
      <c r="P15" s="150">
        <v>1.0200000000000001E-2</v>
      </c>
      <c r="Q15" s="150">
        <f t="shared" si="5"/>
        <v>3.0599999999999999E-2</v>
      </c>
      <c r="R15" s="150"/>
      <c r="S15" s="150"/>
      <c r="T15" s="151">
        <v>0.86450000000000005</v>
      </c>
      <c r="U15" s="150">
        <f t="shared" si="6"/>
        <v>2.59</v>
      </c>
      <c r="V15" s="132"/>
      <c r="W15" s="132"/>
      <c r="X15" s="132"/>
      <c r="Y15" s="132"/>
      <c r="Z15" s="132"/>
      <c r="AA15" s="132"/>
      <c r="AB15" s="132"/>
      <c r="AC15" s="132"/>
      <c r="AD15" s="132"/>
      <c r="AE15" s="132" t="s">
        <v>81</v>
      </c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</row>
    <row r="16" spans="1:60" x14ac:dyDescent="0.2">
      <c r="A16" s="3"/>
      <c r="B16" s="4" t="s">
        <v>84</v>
      </c>
      <c r="C16" s="152" t="s">
        <v>84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AC16">
        <v>12</v>
      </c>
      <c r="AD16">
        <v>21</v>
      </c>
    </row>
    <row r="17" spans="1:31" x14ac:dyDescent="0.2">
      <c r="A17" s="153"/>
      <c r="B17" s="154" t="s">
        <v>66</v>
      </c>
      <c r="C17" s="155" t="s">
        <v>84</v>
      </c>
      <c r="D17" s="156"/>
      <c r="E17" s="156"/>
      <c r="F17" s="156"/>
      <c r="G17" s="157">
        <f>G8</f>
        <v>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AC17">
        <f>SUMIF(L7:L15,AC16,G7:G15)</f>
        <v>0</v>
      </c>
      <c r="AD17">
        <f>SUMIF(L7:L15,AD16,G7:G15)</f>
        <v>0</v>
      </c>
      <c r="AE17" t="s">
        <v>85</v>
      </c>
    </row>
    <row r="18" spans="1:31" x14ac:dyDescent="0.2">
      <c r="A18" s="3"/>
      <c r="B18" s="4" t="s">
        <v>84</v>
      </c>
      <c r="C18" s="152" t="s">
        <v>84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31" x14ac:dyDescent="0.2">
      <c r="A19" s="3"/>
      <c r="B19" s="4" t="s">
        <v>84</v>
      </c>
      <c r="C19" s="152" t="s">
        <v>84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31" x14ac:dyDescent="0.2">
      <c r="A20" s="226" t="s">
        <v>86</v>
      </c>
      <c r="B20" s="226"/>
      <c r="C20" s="22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31" x14ac:dyDescent="0.2">
      <c r="A21" s="210"/>
      <c r="B21" s="211"/>
      <c r="C21" s="212"/>
      <c r="D21" s="211"/>
      <c r="E21" s="211"/>
      <c r="F21" s="211"/>
      <c r="G21" s="21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AE21" t="s">
        <v>87</v>
      </c>
    </row>
    <row r="22" spans="1:31" x14ac:dyDescent="0.2">
      <c r="A22" s="214"/>
      <c r="B22" s="215"/>
      <c r="C22" s="216"/>
      <c r="D22" s="215"/>
      <c r="E22" s="215"/>
      <c r="F22" s="215"/>
      <c r="G22" s="217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31" x14ac:dyDescent="0.2">
      <c r="A23" s="214"/>
      <c r="B23" s="215"/>
      <c r="C23" s="216"/>
      <c r="D23" s="215"/>
      <c r="E23" s="215"/>
      <c r="F23" s="215"/>
      <c r="G23" s="21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31" x14ac:dyDescent="0.2">
      <c r="A24" s="214"/>
      <c r="B24" s="215"/>
      <c r="C24" s="216"/>
      <c r="D24" s="215"/>
      <c r="E24" s="215"/>
      <c r="F24" s="215"/>
      <c r="G24" s="217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31" x14ac:dyDescent="0.2">
      <c r="A25" s="218"/>
      <c r="B25" s="219"/>
      <c r="C25" s="220"/>
      <c r="D25" s="219"/>
      <c r="E25" s="219"/>
      <c r="F25" s="219"/>
      <c r="G25" s="22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31" x14ac:dyDescent="0.2">
      <c r="A26" s="3"/>
      <c r="B26" s="4"/>
      <c r="C26" s="15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31" x14ac:dyDescent="0.2">
      <c r="C27" s="159"/>
      <c r="AE27" t="s">
        <v>88</v>
      </c>
    </row>
  </sheetData>
  <mergeCells count="6">
    <mergeCell ref="A21:G25"/>
    <mergeCell ref="A1:G1"/>
    <mergeCell ref="C2:G2"/>
    <mergeCell ref="C3:G3"/>
    <mergeCell ref="C4:G4"/>
    <mergeCell ref="A20:C20"/>
  </mergeCells>
  <pageMargins left="0.39370078740157499" right="0.196850393700787" top="0.78740157499999996" bottom="0.78740157499999996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28" t="s">
        <v>6</v>
      </c>
      <c r="B1" s="228"/>
      <c r="C1" s="229"/>
      <c r="D1" s="228"/>
      <c r="E1" s="228"/>
      <c r="F1" s="228"/>
      <c r="G1" s="228"/>
    </row>
    <row r="2" spans="1:7" ht="24.95" customHeight="1" x14ac:dyDescent="0.2">
      <c r="A2" s="60" t="s">
        <v>28</v>
      </c>
      <c r="B2" s="59"/>
      <c r="C2" s="230"/>
      <c r="D2" s="230"/>
      <c r="E2" s="230"/>
      <c r="F2" s="230"/>
      <c r="G2" s="231"/>
    </row>
    <row r="3" spans="1:7" ht="24.95" hidden="1" customHeight="1" x14ac:dyDescent="0.2">
      <c r="A3" s="60" t="s">
        <v>7</v>
      </c>
      <c r="B3" s="59"/>
      <c r="C3" s="230"/>
      <c r="D3" s="230"/>
      <c r="E3" s="230"/>
      <c r="F3" s="230"/>
      <c r="G3" s="231"/>
    </row>
    <row r="4" spans="1:7" ht="24.95" hidden="1" customHeight="1" x14ac:dyDescent="0.2">
      <c r="A4" s="60" t="s">
        <v>8</v>
      </c>
      <c r="B4" s="59"/>
      <c r="C4" s="230"/>
      <c r="D4" s="230"/>
      <c r="E4" s="230"/>
      <c r="F4" s="230"/>
      <c r="G4" s="231"/>
    </row>
    <row r="5" spans="1:7" hidden="1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Pokyny pro vyplnění</vt:lpstr>
      <vt:lpstr>Stavba Celkem</vt:lpstr>
      <vt:lpstr>Stavební</vt:lpstr>
      <vt:lpstr>ZTI</vt:lpstr>
      <vt:lpstr>Odvětrání</vt:lpstr>
      <vt:lpstr>VzorPolozky</vt:lpstr>
      <vt:lpstr>Odvětrání!Oblast_tisku</vt:lpstr>
      <vt:lpstr>Stavební!Oblast_tisku</vt:lpstr>
      <vt:lpstr>ZTI!Oblast_tisku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Ivo Heřmánek</cp:lastModifiedBy>
  <cp:lastPrinted>2022-07-11T05:40:06Z</cp:lastPrinted>
  <dcterms:created xsi:type="dcterms:W3CDTF">2009-04-08T07:15:50Z</dcterms:created>
  <dcterms:modified xsi:type="dcterms:W3CDTF">2024-08-14T06:08:20Z</dcterms:modified>
</cp:coreProperties>
</file>