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ody-\iCloudDrive\"/>
    </mc:Choice>
  </mc:AlternateContent>
  <bookViews>
    <workbookView xWindow="0" yWindow="0" windowWidth="0" windowHeight="0"/>
  </bookViews>
  <sheets>
    <sheet name="Rekapitulace stavby" sheetId="1" r:id="rId1"/>
    <sheet name="SO102-D.01 - dešťová kana..." sheetId="2" r:id="rId2"/>
    <sheet name="SO102-D.02 - splašková ka..." sheetId="3" r:id="rId3"/>
    <sheet name="SO102-D.03 - vodovod" sheetId="4" r:id="rId4"/>
    <sheet name="SO102-D.04 - plynovod" sheetId="5" r:id="rId5"/>
    <sheet name="SO102-D.05 - veřejné osvě..." sheetId="6" r:id="rId6"/>
    <sheet name="SO102-D.100 - komunikace ..." sheetId="7" r:id="rId7"/>
    <sheet name="SO102-VRN - vedlejší rozp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'SO102-D.01 - dešťová kana...'!$C$95:$K$265</definedName>
    <definedName name="_xlnm.Print_Area" localSheetId="1">'SO102-D.01 - dešťová kana...'!$C$4:$J$39,'SO102-D.01 - dešťová kana...'!$C$45:$J$77,'SO102-D.01 - dešťová kana...'!$C$83:$K$265</definedName>
    <definedName name="_xlnm.Print_Titles" localSheetId="1">'SO102-D.01 - dešťová kana...'!$95:$95</definedName>
    <definedName name="_xlnm._FilterDatabase" localSheetId="2" hidden="1">'SO102-D.02 - splašková ka...'!$C$90:$K$155</definedName>
    <definedName name="_xlnm.Print_Area" localSheetId="2">'SO102-D.02 - splašková ka...'!$C$4:$J$39,'SO102-D.02 - splašková ka...'!$C$45:$J$72,'SO102-D.02 - splašková ka...'!$C$78:$K$155</definedName>
    <definedName name="_xlnm.Print_Titles" localSheetId="2">'SO102-D.02 - splašková ka...'!$90:$90</definedName>
    <definedName name="_xlnm._FilterDatabase" localSheetId="3" hidden="1">'SO102-D.03 - vodovod'!$C$91:$K$187</definedName>
    <definedName name="_xlnm.Print_Area" localSheetId="3">'SO102-D.03 - vodovod'!$C$4:$J$39,'SO102-D.03 - vodovod'!$C$45:$J$73,'SO102-D.03 - vodovod'!$C$79:$K$187</definedName>
    <definedName name="_xlnm.Print_Titles" localSheetId="3">'SO102-D.03 - vodovod'!$91:$91</definedName>
    <definedName name="_xlnm._FilterDatabase" localSheetId="4" hidden="1">'SO102-D.04 - plynovod'!$C$88:$K$147</definedName>
    <definedName name="_xlnm.Print_Area" localSheetId="4">'SO102-D.04 - plynovod'!$C$4:$J$39,'SO102-D.04 - plynovod'!$C$45:$J$70,'SO102-D.04 - plynovod'!$C$76:$K$147</definedName>
    <definedName name="_xlnm.Print_Titles" localSheetId="4">'SO102-D.04 - plynovod'!$88:$88</definedName>
    <definedName name="_xlnm._FilterDatabase" localSheetId="5" hidden="1">'SO102-D.05 - veřejné osvě...'!$C$82:$K$157</definedName>
    <definedName name="_xlnm.Print_Area" localSheetId="5">'SO102-D.05 - veřejné osvě...'!$C$4:$J$39,'SO102-D.05 - veřejné osvě...'!$C$45:$J$64,'SO102-D.05 - veřejné osvě...'!$C$70:$K$157</definedName>
    <definedName name="_xlnm.Print_Titles" localSheetId="5">'SO102-D.05 - veřejné osvě...'!$82:$82</definedName>
    <definedName name="_xlnm._FilterDatabase" localSheetId="6" hidden="1">'SO102-D.100 - komunikace ...'!$C$90:$K$463</definedName>
    <definedName name="_xlnm.Print_Area" localSheetId="6">'SO102-D.100 - komunikace ...'!$C$4:$J$39,'SO102-D.100 - komunikace ...'!$C$45:$J$72,'SO102-D.100 - komunikace ...'!$C$78:$K$463</definedName>
    <definedName name="_xlnm.Print_Titles" localSheetId="6">'SO102-D.100 - komunikace ...'!$90:$90</definedName>
    <definedName name="_xlnm._FilterDatabase" localSheetId="7" hidden="1">'SO102-VRN - vedlejší rozp...'!$C$81:$K$110</definedName>
    <definedName name="_xlnm.Print_Area" localSheetId="7">'SO102-VRN - vedlejší rozp...'!$C$4:$J$39,'SO102-VRN - vedlejší rozp...'!$C$45:$J$63,'SO102-VRN - vedlejší rozp...'!$C$69:$K$110</definedName>
    <definedName name="_xlnm.Print_Titles" localSheetId="7">'SO102-VRN - vedlejší rozp...'!$81:$81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7" r="J37"/>
  <c r="J36"/>
  <c i="1" r="AY60"/>
  <c i="7" r="J35"/>
  <c i="1" r="AX60"/>
  <c i="7"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T454"/>
  <c r="R455"/>
  <c r="R454"/>
  <c r="P455"/>
  <c r="P454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28"/>
  <c r="BH428"/>
  <c r="BG428"/>
  <c r="BF428"/>
  <c r="T428"/>
  <c r="R428"/>
  <c r="P428"/>
  <c r="BI423"/>
  <c r="BH423"/>
  <c r="BG423"/>
  <c r="BF423"/>
  <c r="T423"/>
  <c r="T422"/>
  <c r="R423"/>
  <c r="R422"/>
  <c r="P423"/>
  <c r="P422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6" r="J37"/>
  <c r="J36"/>
  <c i="1" r="AY59"/>
  <c i="6" r="J35"/>
  <c i="1" r="AX59"/>
  <c i="6"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5" r="J37"/>
  <c r="J36"/>
  <c i="1" r="AY58"/>
  <c i="5" r="J35"/>
  <c i="1" r="AX58"/>
  <c i="5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4" r="J37"/>
  <c r="J36"/>
  <c i="1" r="AY57"/>
  <c i="4" r="J35"/>
  <c i="1" r="AX57"/>
  <c i="4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3" r="J37"/>
  <c r="J36"/>
  <c i="1" r="AY56"/>
  <c i="3" r="J35"/>
  <c i="1" r="AX56"/>
  <c i="3"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" r="J37"/>
  <c r="J36"/>
  <c i="1" r="AY55"/>
  <c i="2" r="J35"/>
  <c i="1" r="AX55"/>
  <c i="2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2" r="J216"/>
  <c i="7" r="J350"/>
  <c r="J301"/>
  <c i="2" r="BK110"/>
  <c r="BK244"/>
  <c r="J125"/>
  <c i="3" r="BK132"/>
  <c i="4" r="BK149"/>
  <c r="BK144"/>
  <c i="5" r="J128"/>
  <c i="6" r="BK105"/>
  <c r="BK124"/>
  <c i="7" r="BK323"/>
  <c r="J385"/>
  <c r="BK391"/>
  <c r="J165"/>
  <c i="8" r="BK93"/>
  <c i="2" r="J252"/>
  <c r="J242"/>
  <c i="3" r="BK147"/>
  <c i="4" r="BK112"/>
  <c r="J134"/>
  <c i="5" r="J119"/>
  <c r="BK104"/>
  <c i="6" r="J101"/>
  <c i="7" r="J375"/>
  <c r="BK284"/>
  <c r="BK397"/>
  <c r="BK440"/>
  <c i="2" r="J218"/>
  <c r="BK242"/>
  <c r="BK230"/>
  <c i="3" r="J152"/>
  <c i="4" r="BK168"/>
  <c r="J157"/>
  <c i="5" r="BK112"/>
  <c i="6" r="BK107"/>
  <c i="7" r="BK372"/>
  <c r="J419"/>
  <c r="J347"/>
  <c r="J366"/>
  <c i="8" r="J103"/>
  <c i="2" r="J198"/>
  <c r="BK258"/>
  <c r="J226"/>
  <c r="BK252"/>
  <c i="3" r="J107"/>
  <c i="4" r="BK186"/>
  <c i="5" r="J104"/>
  <c i="6" r="BK147"/>
  <c r="J89"/>
  <c r="J97"/>
  <c i="7" r="J143"/>
  <c r="BK113"/>
  <c r="BK344"/>
  <c r="BK120"/>
  <c i="2" r="BK156"/>
  <c r="J208"/>
  <c r="BK148"/>
  <c r="J238"/>
  <c r="BK262"/>
  <c i="3" r="BK96"/>
  <c i="4" r="J186"/>
  <c r="BK178"/>
  <c i="5" r="BK137"/>
  <c i="7" r="J326"/>
  <c r="BK297"/>
  <c r="J261"/>
  <c i="8" r="J84"/>
  <c i="2" r="J122"/>
  <c r="BK129"/>
  <c i="3" r="J137"/>
  <c r="J102"/>
  <c i="4" r="BK184"/>
  <c i="6" r="J118"/>
  <c r="BK120"/>
  <c i="7" r="BK198"/>
  <c r="BK359"/>
  <c r="J306"/>
  <c r="BK428"/>
  <c i="2" r="J129"/>
  <c r="J224"/>
  <c r="BK234"/>
  <c i="3" r="BK135"/>
  <c i="4" r="J120"/>
  <c r="J124"/>
  <c i="6" r="J115"/>
  <c r="J85"/>
  <c i="7" r="J154"/>
  <c r="BK103"/>
  <c r="J147"/>
  <c i="2" r="BK216"/>
  <c i="7" r="J409"/>
  <c i="8" r="BK108"/>
  <c i="2" r="BK174"/>
  <c i="3" r="BK112"/>
  <c r="BK129"/>
  <c i="4" r="BK120"/>
  <c i="5" r="BK119"/>
  <c i="6" r="BK109"/>
  <c i="7" r="J352"/>
  <c r="J297"/>
  <c r="BK316"/>
  <c r="BK406"/>
  <c i="2" r="J100"/>
  <c r="BK139"/>
  <c r="BK220"/>
  <c i="3" r="BK142"/>
  <c i="4" r="J132"/>
  <c i="5" r="J144"/>
  <c i="6" r="J95"/>
  <c r="BK95"/>
  <c i="7" r="BK347"/>
  <c r="J372"/>
  <c r="J428"/>
  <c i="8" r="J87"/>
  <c i="2" r="BK226"/>
  <c r="J183"/>
  <c r="BK181"/>
  <c i="3" r="J112"/>
  <c i="4" r="J105"/>
  <c i="5" r="J146"/>
  <c r="BK93"/>
  <c i="6" r="J93"/>
  <c r="BK99"/>
  <c i="7" r="J117"/>
  <c r="BK288"/>
  <c r="BK292"/>
  <c r="BK280"/>
  <c i="2" r="BK162"/>
  <c r="J98"/>
  <c r="J246"/>
  <c r="BK153"/>
  <c i="3" r="J104"/>
  <c i="4" r="BK147"/>
  <c r="BK127"/>
  <c i="5" r="J93"/>
  <c i="6" r="J136"/>
  <c i="7" r="J321"/>
  <c r="J252"/>
  <c r="J379"/>
  <c r="BK177"/>
  <c i="2" r="BK131"/>
  <c r="BK122"/>
  <c r="J250"/>
  <c i="3" r="BK102"/>
  <c i="4" r="BK174"/>
  <c r="BK182"/>
  <c i="5" r="BK140"/>
  <c i="6" r="BK151"/>
  <c i="7" r="BK394"/>
  <c r="BK301"/>
  <c i="2" r="J127"/>
  <c r="J185"/>
  <c r="J212"/>
  <c i="3" r="J98"/>
  <c i="4" r="J182"/>
  <c r="J103"/>
  <c i="5" r="BK142"/>
  <c i="6" r="J91"/>
  <c r="J111"/>
  <c i="7" r="J162"/>
  <c r="BK158"/>
  <c r="J391"/>
  <c r="J241"/>
  <c i="2" r="J228"/>
  <c r="BK134"/>
  <c r="J258"/>
  <c i="3" r="BK124"/>
  <c i="4" r="J149"/>
  <c i="5" r="J142"/>
  <c r="J100"/>
  <c i="6" r="J126"/>
  <c i="7" r="J205"/>
  <c r="J209"/>
  <c r="J397"/>
  <c r="BK382"/>
  <c i="2" r="J136"/>
  <c r="J174"/>
  <c i="7" r="J120"/>
  <c i="2" r="J170"/>
  <c r="BK112"/>
  <c i="3" r="BK149"/>
  <c i="4" r="BK130"/>
  <c r="J115"/>
  <c i="5" r="J122"/>
  <c i="6" r="J144"/>
  <c r="BK126"/>
  <c i="7" r="J274"/>
  <c r="J216"/>
  <c r="BK309"/>
  <c r="BK314"/>
  <c i="2" r="J114"/>
  <c r="J230"/>
  <c r="J134"/>
  <c i="3" r="BK114"/>
  <c i="4" r="J178"/>
  <c r="BK115"/>
  <c i="5" r="BK133"/>
  <c i="6" r="J109"/>
  <c r="BK89"/>
  <c i="7" r="J292"/>
  <c r="J266"/>
  <c r="J335"/>
  <c i="2" r="J191"/>
  <c r="J148"/>
  <c r="BK246"/>
  <c i="3" r="J117"/>
  <c i="4" r="J110"/>
  <c r="J180"/>
  <c i="5" r="BK116"/>
  <c i="6" r="J138"/>
  <c r="BK101"/>
  <c i="7" r="J198"/>
  <c r="J328"/>
  <c r="J462"/>
  <c r="BK117"/>
  <c i="2" r="BK238"/>
  <c r="J179"/>
  <c r="J120"/>
  <c i="3" r="BK117"/>
  <c i="4" r="BK137"/>
  <c r="J139"/>
  <c i="5" r="J135"/>
  <c i="6" r="BK134"/>
  <c i="7" r="BK125"/>
  <c r="J357"/>
  <c r="BK448"/>
  <c r="J270"/>
  <c i="2" r="J156"/>
  <c r="BK189"/>
  <c r="BK198"/>
  <c r="BK108"/>
  <c i="3" r="BK127"/>
  <c i="4" r="BK105"/>
  <c i="5" r="J112"/>
  <c i="7" r="BK458"/>
  <c r="J125"/>
  <c i="2" r="J141"/>
  <c r="BK222"/>
  <c r="J176"/>
  <c i="3" r="J127"/>
  <c i="4" r="J137"/>
  <c i="5" r="BK131"/>
  <c i="6" r="BK118"/>
  <c r="BK130"/>
  <c i="7" r="J284"/>
  <c r="BK404"/>
  <c r="J280"/>
  <c r="BK400"/>
  <c i="8" r="J93"/>
  <c i="2" r="J260"/>
  <c r="J131"/>
  <c i="3" r="J96"/>
  <c i="4" r="BK170"/>
  <c r="BK172"/>
  <c i="5" r="BK125"/>
  <c i="6" r="J149"/>
  <c i="7" r="BK462"/>
  <c r="BK412"/>
  <c r="J394"/>
  <c r="J355"/>
  <c i="2" r="BK145"/>
  <c r="BK168"/>
  <c i="7" r="J103"/>
  <c i="2" r="BK100"/>
  <c r="J181"/>
  <c r="J110"/>
  <c i="3" r="BK121"/>
  <c i="4" r="J94"/>
  <c r="BK180"/>
  <c i="5" r="J107"/>
  <c i="6" r="J134"/>
  <c r="J105"/>
  <c i="7" r="BK241"/>
  <c r="J400"/>
  <c r="J151"/>
  <c r="BK169"/>
  <c i="2" r="BK179"/>
  <c r="J187"/>
  <c r="J256"/>
  <c i="3" r="J154"/>
  <c i="4" r="J184"/>
  <c r="J163"/>
  <c i="5" r="J133"/>
  <c i="6" r="BK140"/>
  <c i="7" r="BK419"/>
  <c r="BK107"/>
  <c r="J201"/>
  <c r="J311"/>
  <c r="BK357"/>
  <c i="2" r="BK143"/>
  <c r="BK201"/>
  <c r="J139"/>
  <c i="3" r="BK154"/>
  <c r="J144"/>
  <c i="4" r="J99"/>
  <c i="5" r="J125"/>
  <c i="6" r="J124"/>
  <c i="7" r="BK379"/>
  <c r="J172"/>
  <c r="BK128"/>
  <c r="BK110"/>
  <c i="2" r="J234"/>
  <c r="BK250"/>
  <c r="J193"/>
  <c r="J201"/>
  <c i="3" r="J93"/>
  <c i="4" r="BK103"/>
  <c r="BK166"/>
  <c i="5" r="J91"/>
  <c i="6" r="J99"/>
  <c i="7" r="BK205"/>
  <c r="J451"/>
  <c r="BK321"/>
  <c r="BK409"/>
  <c i="2" r="J106"/>
  <c r="BK206"/>
  <c r="J145"/>
  <c i="3" r="J149"/>
  <c r="J142"/>
  <c i="4" r="BK151"/>
  <c i="5" r="BK91"/>
  <c r="BK102"/>
  <c i="7" r="BK216"/>
  <c r="J100"/>
  <c i="2" r="J172"/>
  <c r="BK224"/>
  <c r="BK264"/>
  <c i="3" r="J132"/>
  <c i="4" r="BK153"/>
  <c r="BK141"/>
  <c i="5" r="J140"/>
  <c i="6" r="J147"/>
  <c r="J142"/>
  <c i="7" r="BK423"/>
  <c r="BK306"/>
  <c r="BK252"/>
  <c r="J158"/>
  <c r="J110"/>
  <c i="2" r="BK195"/>
  <c r="BK151"/>
  <c r="J143"/>
  <c i="4" r="J144"/>
  <c r="BK99"/>
  <c i="5" r="BK114"/>
  <c i="6" r="BK144"/>
  <c r="J151"/>
  <c i="7" r="J246"/>
  <c r="J416"/>
  <c r="J361"/>
  <c i="8" r="J100"/>
  <c i="2" r="J151"/>
  <c r="J118"/>
  <c i="7" r="BK355"/>
  <c i="2" r="BK214"/>
  <c r="J159"/>
  <c i="3" r="J139"/>
  <c i="4" r="J151"/>
  <c r="BK157"/>
  <c r="J160"/>
  <c i="5" r="BK144"/>
  <c i="6" r="J122"/>
  <c i="7" r="BK444"/>
  <c r="J107"/>
  <c r="BK274"/>
  <c r="BK375"/>
  <c i="8" r="J106"/>
  <c i="2" r="BK118"/>
  <c r="BK159"/>
  <c i="3" r="J109"/>
  <c i="4" r="BK160"/>
  <c r="BK94"/>
  <c i="5" r="J116"/>
  <c i="6" r="BK142"/>
  <c i="7" r="BK311"/>
  <c r="BK246"/>
  <c r="BK366"/>
  <c r="BK193"/>
  <c r="J94"/>
  <c i="2" r="BK103"/>
  <c r="BK127"/>
  <c i="3" r="J100"/>
  <c i="4" r="J96"/>
  <c r="J172"/>
  <c i="5" r="J102"/>
  <c i="6" r="BK113"/>
  <c i="7" r="J177"/>
  <c r="BK333"/>
  <c r="BK257"/>
  <c r="BK350"/>
  <c i="2" r="BK236"/>
  <c r="BK141"/>
  <c r="BK256"/>
  <c r="J165"/>
  <c r="J240"/>
  <c i="3" r="BK93"/>
  <c i="4" r="J107"/>
  <c i="5" r="BK98"/>
  <c i="6" r="J87"/>
  <c r="BK138"/>
  <c r="J128"/>
  <c i="7" r="J359"/>
  <c r="BK270"/>
  <c r="BK232"/>
  <c i="8" r="J96"/>
  <c i="2" r="BK218"/>
  <c r="J153"/>
  <c r="BK248"/>
  <c r="BK116"/>
  <c i="3" r="BK152"/>
  <c i="4" r="BK110"/>
  <c r="BK134"/>
  <c i="5" r="J98"/>
  <c i="6" r="J120"/>
  <c i="7" r="J169"/>
  <c r="J388"/>
  <c i="8" r="BK84"/>
  <c i="2" r="J248"/>
  <c r="BK106"/>
  <c i="3" r="J124"/>
  <c i="4" r="J174"/>
  <c i="5" r="BK128"/>
  <c i="6" r="BK154"/>
  <c i="7" r="J458"/>
  <c r="BK416"/>
  <c r="BK335"/>
  <c r="BK385"/>
  <c i="2" r="BK120"/>
  <c r="J214"/>
  <c r="BK183"/>
  <c i="3" r="BK100"/>
  <c r="J114"/>
  <c i="4" r="J147"/>
  <c i="6" r="BK93"/>
  <c r="J107"/>
  <c i="7" r="J309"/>
  <c r="J331"/>
  <c r="J288"/>
  <c r="J316"/>
  <c i="8" r="BK87"/>
  <c i="2" r="BK254"/>
  <c i="7" r="BK266"/>
  <c i="8" r="BK96"/>
  <c i="2" r="J189"/>
  <c r="BK187"/>
  <c i="3" r="BK137"/>
  <c i="4" r="J101"/>
  <c i="5" r="BK100"/>
  <c i="6" r="BK156"/>
  <c r="BK132"/>
  <c i="7" r="J113"/>
  <c r="BK339"/>
  <c r="BK455"/>
  <c r="BK162"/>
  <c i="2" r="J210"/>
  <c r="J195"/>
  <c r="J162"/>
  <c i="3" r="J119"/>
  <c i="4" r="BK163"/>
  <c i="5" r="BK135"/>
  <c i="6" r="J154"/>
  <c r="BK103"/>
  <c r="BK87"/>
  <c i="7" r="BK189"/>
  <c r="BK151"/>
  <c r="BK352"/>
  <c r="BK261"/>
  <c i="2" r="BK170"/>
  <c r="BK203"/>
  <c r="J112"/>
  <c i="3" r="BK107"/>
  <c i="4" r="J141"/>
  <c r="BK107"/>
  <c i="5" r="BK109"/>
  <c i="6" r="BK97"/>
  <c r="BK136"/>
  <c i="7" r="BK331"/>
  <c r="BK361"/>
  <c r="J404"/>
  <c r="BK154"/>
  <c i="8" r="BK103"/>
  <c i="2" r="BK185"/>
  <c r="J206"/>
  <c i="3" r="J135"/>
  <c r="J147"/>
  <c i="4" r="J166"/>
  <c r="J117"/>
  <c i="5" r="BK96"/>
  <c i="6" r="J113"/>
  <c i="7" r="J344"/>
  <c r="BK143"/>
  <c r="J382"/>
  <c i="8" r="J108"/>
  <c i="2" r="J262"/>
  <c r="J254"/>
  <c r="BK210"/>
  <c r="J236"/>
  <c i="3" r="BK98"/>
  <c i="4" r="BK122"/>
  <c i="5" r="J114"/>
  <c i="6" r="BK149"/>
  <c i="7" r="J460"/>
  <c r="BK100"/>
  <c r="BK318"/>
  <c i="2" r="BK176"/>
  <c r="BK165"/>
  <c r="J244"/>
  <c i="4" r="J122"/>
  <c r="J127"/>
  <c r="J112"/>
  <c i="5" r="BK107"/>
  <c i="6" r="J140"/>
  <c i="7" r="BK369"/>
  <c r="J232"/>
  <c r="J333"/>
  <c r="BK328"/>
  <c i="8" r="BK106"/>
  <c i="2" r="BK240"/>
  <c r="BK191"/>
  <c i="3" r="J129"/>
  <c i="4" r="BK132"/>
  <c i="5" r="BK146"/>
  <c i="6" r="BK128"/>
  <c r="J156"/>
  <c i="7" r="BK363"/>
  <c r="J193"/>
  <c r="BK147"/>
  <c r="J189"/>
  <c i="2" r="BK228"/>
  <c r="BK125"/>
  <c i="7" r="J237"/>
  <c r="J128"/>
  <c i="2" r="J264"/>
  <c i="1" r="AS54"/>
  <c i="4" r="BK155"/>
  <c i="5" r="J109"/>
  <c i="6" r="J103"/>
  <c i="7" r="J440"/>
  <c r="J369"/>
  <c r="BK460"/>
  <c r="J323"/>
  <c i="8" r="BK100"/>
  <c i="2" r="BK208"/>
  <c r="BK212"/>
  <c r="BK114"/>
  <c i="3" r="BK144"/>
  <c i="4" r="J168"/>
  <c r="BK124"/>
  <c i="5" r="J96"/>
  <c i="6" r="BK85"/>
  <c r="BK115"/>
  <c i="7" r="BK451"/>
  <c r="J423"/>
  <c r="J97"/>
  <c r="BK201"/>
  <c i="8" r="J90"/>
  <c i="2" r="J116"/>
  <c r="BK260"/>
  <c i="4" r="J170"/>
  <c r="BK117"/>
  <c r="BK96"/>
  <c i="6" r="J132"/>
  <c r="J130"/>
  <c i="7" r="J314"/>
  <c r="J406"/>
  <c r="J257"/>
  <c r="BK237"/>
  <c i="2" r="J168"/>
  <c r="J222"/>
  <c r="J108"/>
  <c i="3" r="BK139"/>
  <c r="BK109"/>
  <c i="4" r="BK101"/>
  <c i="5" r="J131"/>
  <c i="6" r="BK111"/>
  <c i="7" r="BK436"/>
  <c r="BK388"/>
  <c r="J455"/>
  <c r="BK97"/>
  <c i="2" r="J232"/>
  <c r="BK232"/>
  <c r="BK98"/>
  <c r="BK172"/>
  <c r="BK193"/>
  <c i="3" r="BK104"/>
  <c i="4" r="BK139"/>
  <c r="BK176"/>
  <c i="7" r="J444"/>
  <c r="J318"/>
  <c r="J363"/>
  <c r="J412"/>
  <c i="2" r="J220"/>
  <c r="BK136"/>
  <c i="3" r="J121"/>
  <c i="4" r="J153"/>
  <c r="J176"/>
  <c i="5" r="BK122"/>
  <c i="6" r="BK91"/>
  <c i="7" r="J339"/>
  <c r="BK165"/>
  <c r="BK172"/>
  <c r="BK94"/>
  <c r="BK326"/>
  <c i="2" r="J203"/>
  <c r="J103"/>
  <c i="3" r="BK119"/>
  <c i="4" r="J130"/>
  <c r="J155"/>
  <c i="5" r="J137"/>
  <c i="6" r="BK122"/>
  <c i="7" r="J436"/>
  <c r="BK209"/>
  <c r="J448"/>
  <c i="8" r="BK90"/>
  <c i="2" l="1" r="P105"/>
  <c r="BK138"/>
  <c r="J138"/>
  <c r="J65"/>
  <c r="T150"/>
  <c r="P205"/>
  <c i="4" r="R98"/>
  <c r="BK114"/>
  <c r="J114"/>
  <c r="J63"/>
  <c r="R136"/>
  <c r="BK165"/>
  <c r="J165"/>
  <c r="J72"/>
  <c i="5" r="T90"/>
  <c r="BK111"/>
  <c r="J111"/>
  <c r="J63"/>
  <c r="T139"/>
  <c i="6" r="P84"/>
  <c r="T146"/>
  <c i="7" r="P93"/>
  <c r="BK188"/>
  <c r="J188"/>
  <c r="J62"/>
  <c r="BK346"/>
  <c r="J346"/>
  <c r="J65"/>
  <c r="BK427"/>
  <c r="R457"/>
  <c i="2" r="R124"/>
  <c r="P138"/>
  <c r="BK150"/>
  <c r="J150"/>
  <c r="J67"/>
  <c r="R167"/>
  <c r="T178"/>
  <c r="T200"/>
  <c i="3" r="BK95"/>
  <c r="J95"/>
  <c r="J61"/>
  <c r="T106"/>
  <c r="R116"/>
  <c r="T141"/>
  <c r="T151"/>
  <c i="4" r="BK93"/>
  <c r="J93"/>
  <c r="J60"/>
  <c r="BK109"/>
  <c r="J109"/>
  <c r="J62"/>
  <c r="R119"/>
  <c r="BK136"/>
  <c r="J136"/>
  <c r="J67"/>
  <c r="P146"/>
  <c r="P165"/>
  <c i="5" r="P90"/>
  <c r="P106"/>
  <c r="R130"/>
  <c i="6" r="P117"/>
  <c r="P153"/>
  <c i="7" r="R93"/>
  <c r="P188"/>
  <c r="BK305"/>
  <c r="J305"/>
  <c r="J64"/>
  <c r="BK408"/>
  <c r="J408"/>
  <c r="J66"/>
  <c i="2" r="BK97"/>
  <c r="J97"/>
  <c r="J60"/>
  <c r="BK124"/>
  <c r="J124"/>
  <c r="J63"/>
  <c r="R133"/>
  <c r="BK178"/>
  <c r="J178"/>
  <c r="J73"/>
  <c r="BK200"/>
  <c r="J200"/>
  <c r="J75"/>
  <c i="3" r="P95"/>
  <c r="BK111"/>
  <c r="J111"/>
  <c r="J63"/>
  <c r="T116"/>
  <c r="R126"/>
  <c r="P134"/>
  <c r="P146"/>
  <c i="4" r="P98"/>
  <c r="P114"/>
  <c r="T119"/>
  <c r="P136"/>
  <c r="R146"/>
  <c i="5" r="BK95"/>
  <c r="J95"/>
  <c r="J61"/>
  <c r="P111"/>
  <c r="BK130"/>
  <c r="J130"/>
  <c r="J68"/>
  <c i="6" r="BK117"/>
  <c r="J117"/>
  <c r="J61"/>
  <c r="BK153"/>
  <c r="J153"/>
  <c r="J63"/>
  <c i="7" r="BK208"/>
  <c r="J208"/>
  <c r="J63"/>
  <c r="P305"/>
  <c r="R408"/>
  <c r="BK457"/>
  <c r="J457"/>
  <c r="J71"/>
  <c i="2" r="P97"/>
  <c r="BK133"/>
  <c r="J133"/>
  <c r="J64"/>
  <c r="R138"/>
  <c r="P150"/>
  <c r="P167"/>
  <c r="P178"/>
  <c r="R200"/>
  <c i="3" r="R106"/>
  <c r="T111"/>
  <c r="BK141"/>
  <c r="J141"/>
  <c r="J69"/>
  <c r="R146"/>
  <c i="4" r="T93"/>
  <c r="P109"/>
  <c r="BK119"/>
  <c r="J119"/>
  <c r="J64"/>
  <c r="BK129"/>
  <c r="J129"/>
  <c r="J66"/>
  <c r="BK146"/>
  <c r="J146"/>
  <c r="J69"/>
  <c r="R165"/>
  <c i="5" r="R90"/>
  <c r="BK106"/>
  <c r="J106"/>
  <c r="J62"/>
  <c r="P130"/>
  <c i="6" r="R117"/>
  <c r="T153"/>
  <c i="7" r="P208"/>
  <c r="R346"/>
  <c r="T427"/>
  <c r="T426"/>
  <c r="T457"/>
  <c i="8" r="R86"/>
  <c r="BK99"/>
  <c r="J99"/>
  <c r="J62"/>
  <c i="2" r="R97"/>
  <c r="R105"/>
  <c r="P133"/>
  <c r="T167"/>
  <c r="R178"/>
  <c r="P200"/>
  <c i="3" r="P106"/>
  <c r="P116"/>
  <c r="BK126"/>
  <c r="J126"/>
  <c r="J66"/>
  <c r="R141"/>
  <c r="P151"/>
  <c i="4" r="P93"/>
  <c r="T109"/>
  <c r="P129"/>
  <c r="T146"/>
  <c i="5" r="BK90"/>
  <c r="J90"/>
  <c r="J60"/>
  <c r="R106"/>
  <c r="P139"/>
  <c i="6" r="BK84"/>
  <c r="J84"/>
  <c r="J60"/>
  <c r="BK146"/>
  <c r="J146"/>
  <c r="J62"/>
  <c i="7" r="BK93"/>
  <c r="J93"/>
  <c r="J61"/>
  <c r="R188"/>
  <c r="P346"/>
  <c r="P427"/>
  <c r="P426"/>
  <c r="P457"/>
  <c i="8" r="T86"/>
  <c i="2" r="T97"/>
  <c r="T105"/>
  <c r="T133"/>
  <c r="BK205"/>
  <c r="J205"/>
  <c r="J76"/>
  <c i="3" r="R95"/>
  <c r="P111"/>
  <c r="T126"/>
  <c r="R134"/>
  <c r="BK146"/>
  <c r="J146"/>
  <c r="J70"/>
  <c r="R151"/>
  <c i="4" r="BK98"/>
  <c r="J98"/>
  <c r="J61"/>
  <c r="R109"/>
  <c r="P119"/>
  <c r="R129"/>
  <c i="5" r="T95"/>
  <c r="T111"/>
  <c r="BK139"/>
  <c r="J139"/>
  <c r="J69"/>
  <c i="6" r="R84"/>
  <c r="R146"/>
  <c i="7" r="R208"/>
  <c r="R305"/>
  <c r="T408"/>
  <c i="8" r="BK86"/>
  <c r="J86"/>
  <c r="J61"/>
  <c r="P99"/>
  <c i="2" r="BK105"/>
  <c r="J105"/>
  <c r="J62"/>
  <c r="P124"/>
  <c r="T138"/>
  <c r="R150"/>
  <c r="BK167"/>
  <c r="J167"/>
  <c r="J72"/>
  <c r="T205"/>
  <c i="3" r="BK106"/>
  <c r="J106"/>
  <c r="J62"/>
  <c r="BK116"/>
  <c r="J116"/>
  <c r="J64"/>
  <c r="P126"/>
  <c r="BK134"/>
  <c r="J134"/>
  <c r="J68"/>
  <c r="P141"/>
  <c r="BK151"/>
  <c r="J151"/>
  <c r="J71"/>
  <c i="4" r="T98"/>
  <c r="T114"/>
  <c r="T136"/>
  <c i="5" r="R95"/>
  <c r="R111"/>
  <c r="R139"/>
  <c i="6" r="T117"/>
  <c r="R153"/>
  <c i="7" r="T93"/>
  <c r="T188"/>
  <c r="T346"/>
  <c r="R427"/>
  <c r="R426"/>
  <c i="8" r="R99"/>
  <c i="2" r="T124"/>
  <c r="R205"/>
  <c i="3" r="T95"/>
  <c r="T91"/>
  <c r="R111"/>
  <c r="T134"/>
  <c r="T146"/>
  <c i="4" r="R93"/>
  <c r="R114"/>
  <c r="T129"/>
  <c r="T165"/>
  <c i="5" r="P95"/>
  <c r="P89"/>
  <c i="1" r="AU58"/>
  <c i="5" r="T106"/>
  <c r="T130"/>
  <c i="6" r="T84"/>
  <c r="P146"/>
  <c i="7" r="T208"/>
  <c r="T305"/>
  <c r="P408"/>
  <c i="8" r="P86"/>
  <c r="P83"/>
  <c r="P82"/>
  <c i="1" r="AU61"/>
  <c i="8" r="T99"/>
  <c i="2" r="BK161"/>
  <c r="J161"/>
  <c r="J70"/>
  <c r="BK102"/>
  <c r="J102"/>
  <c r="J61"/>
  <c r="BK197"/>
  <c r="J197"/>
  <c r="J74"/>
  <c i="5" r="BK121"/>
  <c r="J121"/>
  <c r="J65"/>
  <c i="2" r="BK158"/>
  <c r="J158"/>
  <c r="J69"/>
  <c i="3" r="BK92"/>
  <c i="5" r="BK118"/>
  <c r="J118"/>
  <c r="J64"/>
  <c i="4" r="BK162"/>
  <c r="J162"/>
  <c r="J71"/>
  <c i="5" r="BK124"/>
  <c r="J124"/>
  <c r="J66"/>
  <c i="2" r="BK155"/>
  <c r="J155"/>
  <c r="J68"/>
  <c r="BK164"/>
  <c r="J164"/>
  <c r="J71"/>
  <c i="3" r="BK123"/>
  <c r="J123"/>
  <c r="J65"/>
  <c i="4" r="BK143"/>
  <c r="J143"/>
  <c r="J68"/>
  <c r="BK159"/>
  <c r="J159"/>
  <c r="J70"/>
  <c i="5" r="BK127"/>
  <c r="J127"/>
  <c r="J67"/>
  <c i="7" r="BK454"/>
  <c r="J454"/>
  <c r="J70"/>
  <c i="8" r="BK83"/>
  <c r="J83"/>
  <c r="J60"/>
  <c i="2" r="BK147"/>
  <c r="J147"/>
  <c r="J66"/>
  <c i="3" r="BK131"/>
  <c r="J131"/>
  <c r="J67"/>
  <c i="4" r="BK126"/>
  <c r="J126"/>
  <c r="J65"/>
  <c i="7" r="BK422"/>
  <c r="J422"/>
  <c r="J67"/>
  <c i="8" r="E48"/>
  <c r="J76"/>
  <c r="BE103"/>
  <c r="F55"/>
  <c r="BE84"/>
  <c i="7" r="J427"/>
  <c r="J69"/>
  <c i="8" r="BE93"/>
  <c r="BE108"/>
  <c i="7" r="BK92"/>
  <c r="J92"/>
  <c r="J60"/>
  <c i="8" r="BE87"/>
  <c r="BE90"/>
  <c r="BE100"/>
  <c r="BE106"/>
  <c r="BE96"/>
  <c i="7" r="BE147"/>
  <c r="BE205"/>
  <c r="BE252"/>
  <c r="E81"/>
  <c r="BE107"/>
  <c r="BE113"/>
  <c r="BE189"/>
  <c r="BE193"/>
  <c r="BE209"/>
  <c r="BE284"/>
  <c r="BE309"/>
  <c r="BE339"/>
  <c r="BE344"/>
  <c r="BE372"/>
  <c r="BE404"/>
  <c r="BE440"/>
  <c i="6" r="BK83"/>
  <c r="J83"/>
  <c r="J59"/>
  <c i="7" r="F55"/>
  <c r="BE120"/>
  <c r="BE388"/>
  <c r="BE409"/>
  <c r="BE103"/>
  <c r="BE110"/>
  <c r="BE125"/>
  <c r="BE241"/>
  <c r="BE246"/>
  <c r="BE288"/>
  <c r="BE306"/>
  <c r="BE316"/>
  <c r="BE321"/>
  <c r="BE352"/>
  <c r="BE355"/>
  <c r="BE357"/>
  <c r="BE369"/>
  <c r="BE375"/>
  <c r="BE379"/>
  <c r="BE436"/>
  <c r="BE444"/>
  <c r="BE94"/>
  <c r="BE97"/>
  <c r="BE143"/>
  <c r="BE165"/>
  <c r="BE198"/>
  <c r="BE201"/>
  <c r="BE266"/>
  <c r="BE270"/>
  <c r="BE274"/>
  <c r="BE292"/>
  <c r="BE297"/>
  <c r="BE323"/>
  <c r="BE326"/>
  <c r="BE347"/>
  <c r="BE350"/>
  <c r="BE416"/>
  <c r="BE100"/>
  <c r="BE237"/>
  <c r="BE311"/>
  <c r="BE314"/>
  <c r="BE328"/>
  <c r="BE335"/>
  <c r="BE382"/>
  <c r="BE406"/>
  <c r="BE423"/>
  <c r="BE428"/>
  <c r="BE451"/>
  <c r="BE455"/>
  <c r="BE458"/>
  <c r="BE460"/>
  <c r="J52"/>
  <c r="BE128"/>
  <c r="BE172"/>
  <c r="BE177"/>
  <c r="BE216"/>
  <c r="BE232"/>
  <c r="BE257"/>
  <c r="BE261"/>
  <c r="BE333"/>
  <c r="BE359"/>
  <c r="BE361"/>
  <c r="BE363"/>
  <c r="BE366"/>
  <c r="BE391"/>
  <c r="BE419"/>
  <c r="BE448"/>
  <c r="BE462"/>
  <c r="BE117"/>
  <c r="BE151"/>
  <c r="BE154"/>
  <c r="BE158"/>
  <c r="BE162"/>
  <c r="BE169"/>
  <c r="BE280"/>
  <c r="BE301"/>
  <c r="BE318"/>
  <c r="BE331"/>
  <c r="BE385"/>
  <c r="BE394"/>
  <c r="BE397"/>
  <c r="BE400"/>
  <c r="BE412"/>
  <c i="6" r="BE136"/>
  <c r="BE140"/>
  <c r="BE144"/>
  <c r="J77"/>
  <c r="BE89"/>
  <c r="BE103"/>
  <c r="BE149"/>
  <c r="F55"/>
  <c r="BE93"/>
  <c r="BE95"/>
  <c r="BE132"/>
  <c r="BE134"/>
  <c r="BE85"/>
  <c r="BE97"/>
  <c r="BE99"/>
  <c r="BE115"/>
  <c r="BE118"/>
  <c r="BE120"/>
  <c r="BE142"/>
  <c r="BE147"/>
  <c r="BE126"/>
  <c r="BE128"/>
  <c r="BE151"/>
  <c r="BE154"/>
  <c r="BE91"/>
  <c r="BE107"/>
  <c r="BE111"/>
  <c r="BE113"/>
  <c r="BE124"/>
  <c r="BE130"/>
  <c r="E48"/>
  <c r="BE87"/>
  <c r="BE105"/>
  <c r="BE109"/>
  <c r="BE101"/>
  <c r="BE122"/>
  <c r="BE138"/>
  <c r="BE156"/>
  <c i="5" r="F55"/>
  <c r="BE112"/>
  <c r="E79"/>
  <c r="BE98"/>
  <c r="BE104"/>
  <c r="BE107"/>
  <c i="4" r="BK92"/>
  <c r="J92"/>
  <c r="J59"/>
  <c i="5" r="J52"/>
  <c r="BE91"/>
  <c r="BE100"/>
  <c r="BE125"/>
  <c r="BE109"/>
  <c r="BE142"/>
  <c r="BE119"/>
  <c r="BE122"/>
  <c r="BE93"/>
  <c r="BE96"/>
  <c r="BE102"/>
  <c r="BE116"/>
  <c r="BE128"/>
  <c r="BE140"/>
  <c r="BE133"/>
  <c r="BE144"/>
  <c r="BE146"/>
  <c r="BE114"/>
  <c r="BE131"/>
  <c r="BE135"/>
  <c r="BE137"/>
  <c i="4" r="F89"/>
  <c r="BE137"/>
  <c r="BE168"/>
  <c r="BE178"/>
  <c r="BE105"/>
  <c r="BE110"/>
  <c r="BE130"/>
  <c r="BE144"/>
  <c r="BE94"/>
  <c r="BE127"/>
  <c r="BE147"/>
  <c r="BE157"/>
  <c r="BE182"/>
  <c r="BE184"/>
  <c r="BE186"/>
  <c i="3" r="J92"/>
  <c r="J60"/>
  <c i="4" r="J86"/>
  <c r="BE115"/>
  <c r="BE117"/>
  <c r="BE120"/>
  <c r="BE176"/>
  <c r="E48"/>
  <c r="BE96"/>
  <c r="BE103"/>
  <c r="BE122"/>
  <c r="BE132"/>
  <c r="BE134"/>
  <c r="BE139"/>
  <c r="BE141"/>
  <c r="BE170"/>
  <c r="BE99"/>
  <c r="BE112"/>
  <c r="BE155"/>
  <c r="BE172"/>
  <c r="BE174"/>
  <c r="BE180"/>
  <c r="BE107"/>
  <c r="BE151"/>
  <c r="BE166"/>
  <c r="BE101"/>
  <c r="BE124"/>
  <c r="BE149"/>
  <c r="BE153"/>
  <c r="BE160"/>
  <c r="BE163"/>
  <c i="3" r="E48"/>
  <c r="BE100"/>
  <c r="BE102"/>
  <c r="BE149"/>
  <c r="J85"/>
  <c r="BE93"/>
  <c r="BE117"/>
  <c r="BE139"/>
  <c i="2" r="BK96"/>
  <c r="J96"/>
  <c i="3" r="BE114"/>
  <c r="BE119"/>
  <c r="BE144"/>
  <c r="BE152"/>
  <c r="F55"/>
  <c r="BE96"/>
  <c r="BE107"/>
  <c r="BE112"/>
  <c r="BE121"/>
  <c r="BE135"/>
  <c r="BE129"/>
  <c r="BE142"/>
  <c r="BE147"/>
  <c r="BE154"/>
  <c r="BE109"/>
  <c r="BE132"/>
  <c r="BE98"/>
  <c r="BE104"/>
  <c r="BE124"/>
  <c r="BE127"/>
  <c r="BE137"/>
  <c i="2" r="BE100"/>
  <c r="BE114"/>
  <c r="BE120"/>
  <c r="BE122"/>
  <c r="BE139"/>
  <c r="BE148"/>
  <c r="BE187"/>
  <c r="BE216"/>
  <c r="BE228"/>
  <c r="BE240"/>
  <c r="BE248"/>
  <c r="BE250"/>
  <c r="BE258"/>
  <c r="BE260"/>
  <c r="BE264"/>
  <c r="J52"/>
  <c r="BE98"/>
  <c r="BE125"/>
  <c r="BE226"/>
  <c r="BE230"/>
  <c r="BE254"/>
  <c r="BE262"/>
  <c r="BE129"/>
  <c r="BE136"/>
  <c r="BE145"/>
  <c r="BE168"/>
  <c r="BE170"/>
  <c r="BE181"/>
  <c r="BE193"/>
  <c r="BE195"/>
  <c r="BE201"/>
  <c r="E48"/>
  <c r="BE127"/>
  <c r="BE156"/>
  <c r="BE159"/>
  <c r="BE165"/>
  <c r="BE176"/>
  <c r="BE189"/>
  <c r="BE203"/>
  <c r="BE212"/>
  <c r="F55"/>
  <c r="BE108"/>
  <c r="BE116"/>
  <c r="BE118"/>
  <c r="BE131"/>
  <c r="BE143"/>
  <c r="BE153"/>
  <c r="BE183"/>
  <c r="BE191"/>
  <c r="BE210"/>
  <c r="BE218"/>
  <c r="BE236"/>
  <c r="BE238"/>
  <c r="BE242"/>
  <c r="BE244"/>
  <c r="BE246"/>
  <c r="BE252"/>
  <c r="BE256"/>
  <c r="BE106"/>
  <c r="BE110"/>
  <c r="BE112"/>
  <c r="BE134"/>
  <c r="BE174"/>
  <c r="BE179"/>
  <c r="BE214"/>
  <c r="BE232"/>
  <c r="BE234"/>
  <c r="BE103"/>
  <c r="BE151"/>
  <c r="BE172"/>
  <c r="BE206"/>
  <c r="BE220"/>
  <c r="BE224"/>
  <c r="BE141"/>
  <c r="BE162"/>
  <c r="BE185"/>
  <c r="BE198"/>
  <c r="BE208"/>
  <c r="BE222"/>
  <c i="8" r="F34"/>
  <c i="1" r="BA61"/>
  <c i="8" r="F36"/>
  <c i="1" r="BC61"/>
  <c i="7" r="F35"/>
  <c i="1" r="BB60"/>
  <c i="6" r="F37"/>
  <c i="1" r="BD59"/>
  <c i="5" r="F35"/>
  <c i="1" r="BB58"/>
  <c i="4" r="J34"/>
  <c i="1" r="AW57"/>
  <c i="8" r="F35"/>
  <c i="1" r="BB61"/>
  <c i="5" r="J34"/>
  <c i="1" r="AW58"/>
  <c i="7" r="F36"/>
  <c i="1" r="BC60"/>
  <c i="2" r="F37"/>
  <c i="1" r="BD55"/>
  <c i="3" r="F34"/>
  <c i="1" r="BA56"/>
  <c i="6" r="J34"/>
  <c i="1" r="AW59"/>
  <c i="2" r="J34"/>
  <c i="1" r="AW55"/>
  <c i="4" r="F36"/>
  <c i="1" r="BC57"/>
  <c i="5" r="F34"/>
  <c i="1" r="BA58"/>
  <c i="2" r="F36"/>
  <c i="1" r="BC55"/>
  <c i="2" r="F35"/>
  <c i="1" r="BB55"/>
  <c i="2" r="F34"/>
  <c i="1" r="BA55"/>
  <c i="4" r="F35"/>
  <c i="1" r="BB57"/>
  <c i="8" r="F37"/>
  <c i="1" r="BD61"/>
  <c i="3" r="F36"/>
  <c i="1" r="BC56"/>
  <c i="4" r="F34"/>
  <c i="1" r="BA57"/>
  <c i="2" r="J30"/>
  <c i="3" r="F37"/>
  <c i="1" r="BD56"/>
  <c i="3" r="F35"/>
  <c i="1" r="BB56"/>
  <c i="4" r="F37"/>
  <c i="1" r="BD57"/>
  <c i="5" r="F37"/>
  <c i="1" r="BD58"/>
  <c i="7" r="F37"/>
  <c i="1" r="BD60"/>
  <c i="3" r="J34"/>
  <c i="1" r="AW56"/>
  <c i="7" r="F34"/>
  <c i="1" r="BA60"/>
  <c i="6" r="F34"/>
  <c i="1" r="BA59"/>
  <c i="5" r="F36"/>
  <c i="1" r="BC58"/>
  <c i="6" r="F36"/>
  <c i="1" r="BC59"/>
  <c i="6" r="F35"/>
  <c i="1" r="BB59"/>
  <c i="8" r="J34"/>
  <c i="1" r="AW61"/>
  <c i="7" r="J34"/>
  <c i="1" r="AW60"/>
  <c i="3" l="1" r="R91"/>
  <c i="8" r="R83"/>
  <c r="R82"/>
  <c r="T83"/>
  <c r="T82"/>
  <c i="2" r="T96"/>
  <c r="R96"/>
  <c i="3" r="P91"/>
  <c i="1" r="AU56"/>
  <c i="7" r="T92"/>
  <c r="T91"/>
  <c r="R92"/>
  <c r="R91"/>
  <c i="5" r="T89"/>
  <c i="6" r="T83"/>
  <c i="4" r="T92"/>
  <c i="2" r="P96"/>
  <c i="1" r="AU55"/>
  <c i="6" r="P83"/>
  <c i="1" r="AU59"/>
  <c i="6" r="R83"/>
  <c i="5" r="R89"/>
  <c i="4" r="R92"/>
  <c i="7" r="P92"/>
  <c r="P91"/>
  <c i="1" r="AU60"/>
  <c i="3" r="BK91"/>
  <c r="J91"/>
  <c i="4" r="P92"/>
  <c i="1" r="AU57"/>
  <c i="7" r="BK426"/>
  <c r="J426"/>
  <c r="J68"/>
  <c i="5" r="BK89"/>
  <c r="J89"/>
  <c r="J59"/>
  <c i="8" r="BK82"/>
  <c r="J82"/>
  <c r="J59"/>
  <c i="7" r="BK91"/>
  <c r="J91"/>
  <c i="1" r="AG55"/>
  <c i="2" r="J59"/>
  <c i="4" r="J30"/>
  <c i="1" r="AG57"/>
  <c i="6" r="F33"/>
  <c i="1" r="AZ59"/>
  <c i="7" r="J33"/>
  <c i="1" r="AV60"/>
  <c r="AT60"/>
  <c i="7" r="F33"/>
  <c i="1" r="AZ60"/>
  <c i="3" r="J30"/>
  <c i="1" r="AG56"/>
  <c i="6" r="J33"/>
  <c i="1" r="AV59"/>
  <c r="AT59"/>
  <c i="4" r="F33"/>
  <c i="1" r="AZ57"/>
  <c i="6" r="J30"/>
  <c i="1" r="AG59"/>
  <c i="3" r="F33"/>
  <c i="1" r="AZ56"/>
  <c r="BC54"/>
  <c r="W32"/>
  <c r="BB54"/>
  <c r="AX54"/>
  <c i="5" r="J33"/>
  <c i="1" r="AV58"/>
  <c r="AT58"/>
  <c i="8" r="J33"/>
  <c i="1" r="AV61"/>
  <c r="AT61"/>
  <c i="5" r="F33"/>
  <c i="1" r="AZ58"/>
  <c i="8" r="F33"/>
  <c i="1" r="AZ61"/>
  <c i="7" r="J30"/>
  <c i="1" r="AG60"/>
  <c r="BD54"/>
  <c r="W33"/>
  <c r="BA54"/>
  <c r="W30"/>
  <c i="2" r="J33"/>
  <c i="1" r="AV55"/>
  <c r="AT55"/>
  <c r="AN55"/>
  <c i="3" r="J33"/>
  <c i="1" r="AV56"/>
  <c r="AT56"/>
  <c r="AN56"/>
  <c i="4" r="J33"/>
  <c i="1" r="AV57"/>
  <c r="AT57"/>
  <c i="2" r="F33"/>
  <c i="1" r="AZ55"/>
  <c i="3" l="1" r="J59"/>
  <c i="1" r="AN60"/>
  <c i="7" r="J59"/>
  <c i="1" r="AN59"/>
  <c i="7" r="J39"/>
  <c i="6" r="J39"/>
  <c i="1" r="AN57"/>
  <c i="4" r="J39"/>
  <c i="3" r="J39"/>
  <c i="2" r="J39"/>
  <c i="5" r="J30"/>
  <c i="1" r="AG58"/>
  <c r="AY54"/>
  <c r="AU54"/>
  <c r="W31"/>
  <c r="AW54"/>
  <c r="AK30"/>
  <c r="AZ54"/>
  <c r="W29"/>
  <c i="8" r="J30"/>
  <c i="1" r="AG61"/>
  <c i="5" l="1" r="J39"/>
  <c i="8" r="J39"/>
  <c i="1" r="AN58"/>
  <c r="AN61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<sst xmlns="http://schemas.openxmlformats.org/spreadsheetml/2006/main">
  <si>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</si>
  <si>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</si>
  <si>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</si>
  <si>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</si>
  <si>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</si>
  <si>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{a29513e1-d835-4c12-902d-6510d522e14d}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</si>
  <si>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</si>
  <si>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</si>
  <si>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</si>
  <si>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</si>
  <si>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</si>
  <si>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</si>
  <si>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</si>
  <si>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</si>
  <si>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200702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</si>
  <si>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</si>
  <si>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</si>
  <si>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Obytná zóna Včelnice</t>
  </si>
  <si>
    <t>KSO:</t>
  </si>
  <si>
    <t/>
  </si>
  <si>
    <t>CC-CZ:</t>
  </si>
  <si>
    <t>Místo:</t>
  </si>
  <si>
    <t>Chodová Planá</t>
  </si>
  <si>
    <t>Datum:</t>
  </si>
  <si>
    <t>8. 3. 2023</t>
  </si>
  <si>
    <t>Zadavatel:</t>
  </si>
  <si>
    <t>IČ:</t>
  </si>
  <si>
    <t>Městys Chodová Planá</t>
  </si>
  <si>
    <t>DIČ: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</si>
  <si>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</si>
  <si>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</si>
  <si>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</si>
  <si>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</si>
  <si>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</si>
  <si>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</si>
  <si>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</si>
  <si>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</si>
  <si>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>Milan Hájek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</si>
  <si>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</si>
  <si>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</si>
  <si>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</si>
  <si>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</si>
  <si>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</si>
  <si>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</si>
  <si>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</si>
  <si>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</si>
  <si>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</si>
  <si>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</si>
  <si>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</si>
  <si>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</si>
  <si>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</si>
  <si>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</si>
  <si>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</si>
  <si>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</si>
  <si>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</si>
  <si>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</si>
  <si>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</si>
  <si>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</si>
  <si>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</si>
  <si>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</si>
  <si>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</si>
  <si>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</si>
  <si>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</si>
  <si>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</si>
  <si>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</si>
  <si>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</si>
  <si>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</si>
  <si>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</si>
  <si>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</si>
  <si>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</si>
  <si>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</si>
  <si>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</si>
  <si>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</si>
  <si>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</si>
  <si>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</si>
  <si>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</si>
  <si>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</si>
  <si>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</si>
  <si>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</si>
  <si>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SO102-D.01</t>
  </si>
  <si>
    <t>dešťová kanalizace</t>
  </si>
  <si>
    <t>STA</t>
  </si>
  <si>
    <t>1</t>
  </si>
  <si>
    <t>{0deeeedc-89db-4b34-86b5-2da9702a3257}</t>
  </si>
  <si>
    <t>2</t>
  </si>
  <si>
    <t>SO102-D.02</t>
  </si>
  <si>
    <t>splašková kanalizace</t>
  </si>
  <si>
    <t>{1b425926-e231-4c14-9fcd-e8a3ef79476a}</t>
  </si>
  <si>
    <t>SO102-D.03</t>
  </si>
  <si>
    <t>vodovod</t>
  </si>
  <si>
    <t>{0ea6cbc6-0b67-47aa-817b-01465a6e56f1}</t>
  </si>
  <si>
    <t>SO102-D.04</t>
  </si>
  <si>
    <t>plynovod</t>
  </si>
  <si>
    <t>{038deb26-cc30-46ea-b1dd-2ec0d8a5cfef}</t>
  </si>
  <si>
    <t>SO102-D.05</t>
  </si>
  <si>
    <t>veřejné osvětlení</t>
  </si>
  <si>
    <t>{65274961-fb18-47d7-886a-7cc3d40455b4}</t>
  </si>
  <si>
    <t>SO102-D.100</t>
  </si>
  <si>
    <t>komunikace a zpevněné plochy</t>
  </si>
  <si>
    <t>{18a6899e-c429-4ef7-b998-e52a460810b2}</t>
  </si>
  <si>
    <t>SO102-VRN</t>
  </si>
  <si>
    <t>vedlejší rozpočtové náklady</t>
  </si>
  <si>
    <t>{47bd21e9-e8f4-4bde-8c30-07a96e7ad425}</t>
  </si>
  <si>
    <t>KRYCÍ LIST SOUPISU PRACÍ</t>
  </si>
  <si>
    <t>Objekt:</t>
  </si>
  <si>
    <t>SO102-D.01 - dešťová kanalizace</t>
  </si>
  <si>
    <t>ing. Jaroslav Krystyník</t>
  </si>
  <si>
    <t>REKAPITULACE ČLENĚNÍ SOUPISU PRACÍ</t>
  </si>
  <si>
    <t>Kód dílu - Popis</t>
  </si>
  <si>
    <t>Cena celkem [CZK]</t>
  </si>
  <si>
    <t>-1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</si>
  <si>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</si>
  <si>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</si>
  <si>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</si>
  <si>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</si>
  <si>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</si>
  <si>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</si>
  <si>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171 - Násypy a skládky předepsaných tvarů</t>
  </si>
  <si>
    <t>18 - Povrchové úpravy terénu</t>
  </si>
  <si>
    <t>38 - Různé kompletní konstrukce nedělitelné do stav. dílů</t>
  </si>
  <si>
    <t>45 - Podkladní a vedlejší konstrukce (inženýr. stavby kromě vozovek a železnič. svršku)</t>
  </si>
  <si>
    <t>721 - Vnitřní kanalizace</t>
  </si>
  <si>
    <t>83 - Potrubí z trub kameninových</t>
  </si>
  <si>
    <t>87 - Potrubí z trub plastických, skleněných a čedičových</t>
  </si>
  <si>
    <t>89 - Ostatní konstrukce a práce na trubním vedení</t>
  </si>
  <si>
    <t>97 - Prorážení otvorů a ostatní bourací práce</t>
  </si>
  <si>
    <t>H27 - Vedení trubní dálková a přípojná</t>
  </si>
  <si>
    <t>D1 -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</si>
  <si>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</si>
  <si>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</si>
  <si>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</si>
  <si>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</si>
  <si>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</si>
  <si>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</si>
  <si>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</si>
  <si>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</si>
  <si>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</si>
  <si>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</si>
  <si>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</si>
  <si>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</si>
  <si>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</si>
  <si>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</si>
  <si>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</si>
  <si>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</si>
  <si>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</si>
  <si>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119001421R00</t>
  </si>
  <si>
    <t>Dočasné zajištění kabelů - do počtu 3 kabelů</t>
  </si>
  <si>
    <t>m</t>
  </si>
  <si>
    <t>RTS I / 2020</t>
  </si>
  <si>
    <t>4</t>
  </si>
  <si>
    <t>PP</t>
  </si>
  <si>
    <t>119001422R00</t>
  </si>
  <si>
    <t>Dočasné zajištění kabelů - v počtu 3 - 6 kabelů</t>
  </si>
  <si>
    <t>Odkopávky a prokopávky</t>
  </si>
  <si>
    <t>3</t>
  </si>
  <si>
    <t>121101100R00</t>
  </si>
  <si>
    <t>Sejmutí ornice, pl. do 400 m2, přemístění do 50 m</t>
  </si>
  <si>
    <t>m3</t>
  </si>
  <si>
    <t>6</t>
  </si>
  <si>
    <t>13</t>
  </si>
  <si>
    <t>Hloubené vykopávky</t>
  </si>
  <si>
    <t>130001101R00</t>
  </si>
  <si>
    <t>Příplatek za ztížené hloubení v blízkosti vedení</t>
  </si>
  <si>
    <t>8</t>
  </si>
  <si>
    <t>5</t>
  </si>
  <si>
    <t>132201212R00</t>
  </si>
  <si>
    <t>Hloubení rýh š.do 200 cm hor.3 do 1000m3,STROJNĚ</t>
  </si>
  <si>
    <t>10</t>
  </si>
  <si>
    <t>132201219R00</t>
  </si>
  <si>
    <t>Přípl.za lepivost,hloubení rýh 200cm,hor.3,STROJNĚ</t>
  </si>
  <si>
    <t>7</t>
  </si>
  <si>
    <t>132301212R00</t>
  </si>
  <si>
    <t>Hloubení rýh š.do 200 cm hor.4 do 1000 m3, STROJNĚ</t>
  </si>
  <si>
    <t>14</t>
  </si>
  <si>
    <t>132301219R00</t>
  </si>
  <si>
    <t>Přípl.za lepivost,hloubení rýh 200cm,hor.4,STROJNĚ</t>
  </si>
  <si>
    <t>16</t>
  </si>
  <si>
    <t>9</t>
  </si>
  <si>
    <t>131201112R00</t>
  </si>
  <si>
    <t>Hloubení nezapaž. jam hor.3 do 1000 m3, STROJNĚ</t>
  </si>
  <si>
    <t>18</t>
  </si>
  <si>
    <t>131201119R00</t>
  </si>
  <si>
    <t>Příplatek za lepivost - hloubení nezap.jam v hor.3</t>
  </si>
  <si>
    <t>20</t>
  </si>
  <si>
    <t>131301112R00</t>
  </si>
  <si>
    <t>Hloubení nezapaž. jam hor.4 do 1000 m3, STROJNĚ</t>
  </si>
  <si>
    <t>22</t>
  </si>
  <si>
    <t>131301119R00</t>
  </si>
  <si>
    <t>Příplatek za lepivost - hloubení nezap.jam v hor.4</t>
  </si>
  <si>
    <t>24</t>
  </si>
  <si>
    <t>15</t>
  </si>
  <si>
    <t>Roubení</t>
  </si>
  <si>
    <t>151101101R00</t>
  </si>
  <si>
    <t>Pažení a rozepření stěn rýh - příložné - hl.do 2 m</t>
  </si>
  <si>
    <t>m2</t>
  </si>
  <si>
    <t>26</t>
  </si>
  <si>
    <t>151101102R00</t>
  </si>
  <si>
    <t>Pažení a rozepření stěn rýh - příložné - hl.do 4 m</t>
  </si>
  <si>
    <t>28</t>
  </si>
  <si>
    <t>151101111R00</t>
  </si>
  <si>
    <t>Odstranění pažení stěn rýh - příložné - hl. do 2 m</t>
  </si>
  <si>
    <t>30</t>
  </si>
  <si>
    <t>151101112R00</t>
  </si>
  <si>
    <t>Odstranění pažení stěn rýh - příložné - hl. do 4 m</t>
  </si>
  <si>
    <t>32</t>
  </si>
  <si>
    <t>Přemístění výkopku</t>
  </si>
  <si>
    <t>17</t>
  </si>
  <si>
    <t>161101101R00</t>
  </si>
  <si>
    <t>Svislé přemístění výkopku z hor.1-4 do 2,5 m</t>
  </si>
  <si>
    <t>34</t>
  </si>
  <si>
    <t>162601102R00</t>
  </si>
  <si>
    <t>Vodorovné přemístění výkopku z hor.1-4 do 5000 m</t>
  </si>
  <si>
    <t>36</t>
  </si>
  <si>
    <t>Konstrukce ze zemin</t>
  </si>
  <si>
    <t>19</t>
  </si>
  <si>
    <t>171201101R00</t>
  </si>
  <si>
    <t>Uložení sypaniny do násypů nezhutněných</t>
  </si>
  <si>
    <t>38</t>
  </si>
  <si>
    <t>174101101R00</t>
  </si>
  <si>
    <t>Zásyp jam, rýh, šachet se zhutněním</t>
  </si>
  <si>
    <t>40</t>
  </si>
  <si>
    <t>175101101RT2</t>
  </si>
  <si>
    <t>Obsyp potrubí bez prohození sypaniny s dodáním štěrkopísku frakce 0 - 22 mm</t>
  </si>
  <si>
    <t>42</t>
  </si>
  <si>
    <t>175101201R00</t>
  </si>
  <si>
    <t>Obsyp objektu bez prohození sypaniny - obsyp retenčních objektů</t>
  </si>
  <si>
    <t>44</t>
  </si>
  <si>
    <t>171</t>
  </si>
  <si>
    <t>Násypy a skládky předepsaných tvarů</t>
  </si>
  <si>
    <t>23</t>
  </si>
  <si>
    <t>171SKLADKOVNEVD</t>
  </si>
  <si>
    <t>Poplatek za uložení na skládku (zemina a kamení)</t>
  </si>
  <si>
    <t>t</t>
  </si>
  <si>
    <t>46</t>
  </si>
  <si>
    <t>Povrchové úpravy terénu</t>
  </si>
  <si>
    <t>180402111R00</t>
  </si>
  <si>
    <t>Založení trávníku parkového výsevem v rovině</t>
  </si>
  <si>
    <t>48</t>
  </si>
  <si>
    <t>25</t>
  </si>
  <si>
    <t>181301102R00</t>
  </si>
  <si>
    <t>Rozprostření ornice, rovina, tl. 10-15 cm,do 500m2</t>
  </si>
  <si>
    <t>50</t>
  </si>
  <si>
    <t>Různé kompletní konstrukce nedělitelné do stav. dílů</t>
  </si>
  <si>
    <t>386941114R00</t>
  </si>
  <si>
    <t>Montáž odlučovačů benzinu a olejů velikosti IV</t>
  </si>
  <si>
    <t>kus</t>
  </si>
  <si>
    <t>52</t>
  </si>
  <si>
    <t>45</t>
  </si>
  <si>
    <t>Podkladní a vedlejší konstrukce (inženýr. stavby kromě vozovek a železnič. svršku)</t>
  </si>
  <si>
    <t>27</t>
  </si>
  <si>
    <t>451541111R00</t>
  </si>
  <si>
    <t>Lože pod potrubí ze štěrkodrtě 0 - 63 mm</t>
  </si>
  <si>
    <t>54</t>
  </si>
  <si>
    <t>721</t>
  </si>
  <si>
    <t>Vnitřní kanalizace</t>
  </si>
  <si>
    <t>721242112R00</t>
  </si>
  <si>
    <t>Lapač střešních splavenin HL600NHO D 110 až 125 mm</t>
  </si>
  <si>
    <t>56</t>
  </si>
  <si>
    <t>83</t>
  </si>
  <si>
    <t>Potrubí z trub kameninových</t>
  </si>
  <si>
    <t>29</t>
  </si>
  <si>
    <t>831263195R00</t>
  </si>
  <si>
    <t>Příplatek za zřízení kanal. přípojky DN 100 - 300</t>
  </si>
  <si>
    <t>58</t>
  </si>
  <si>
    <t>87</t>
  </si>
  <si>
    <t>Potrubí z trub plastických, skleněných a čedičových</t>
  </si>
  <si>
    <t>871313121R00</t>
  </si>
  <si>
    <t>Montáž trub z plastu, gumový kroužek, DN 150</t>
  </si>
  <si>
    <t>60</t>
  </si>
  <si>
    <t>31</t>
  </si>
  <si>
    <t>871353121R00</t>
  </si>
  <si>
    <t>Montáž trub z plastu, gumový kroužek, DN 200</t>
  </si>
  <si>
    <t>62</t>
  </si>
  <si>
    <t>877313123R00</t>
  </si>
  <si>
    <t>Montáž tvarovek jednoos. plast. gum.kroužek DN 150</t>
  </si>
  <si>
    <t>64</t>
  </si>
  <si>
    <t>33</t>
  </si>
  <si>
    <t>877353126R00</t>
  </si>
  <si>
    <t>Montáž víčka nebo zátky plast. gum. kroužek DN 200</t>
  </si>
  <si>
    <t>66</t>
  </si>
  <si>
    <t>877353121R00</t>
  </si>
  <si>
    <t>Montáž tvarovek odboč. plast. gum. kroužek DN 150 - obdobná</t>
  </si>
  <si>
    <t>68</t>
  </si>
  <si>
    <t>89</t>
  </si>
  <si>
    <t>Ostatní konstrukce a práce na trubním vedení</t>
  </si>
  <si>
    <t>35</t>
  </si>
  <si>
    <t>892571111R00</t>
  </si>
  <si>
    <t>Zkouška těsnosti kanalizace DN do 200, vodou</t>
  </si>
  <si>
    <t>70</t>
  </si>
  <si>
    <t>892573111R00</t>
  </si>
  <si>
    <t>Zabezpečení konců kanal. potrubí DN do 200, vodou</t>
  </si>
  <si>
    <t>úsek</t>
  </si>
  <si>
    <t>72</t>
  </si>
  <si>
    <t>37</t>
  </si>
  <si>
    <t>894411111R00</t>
  </si>
  <si>
    <t>Zřízení šachet z dílců,dno C 25/30, potrubí DN 200</t>
  </si>
  <si>
    <t>74</t>
  </si>
  <si>
    <t>894201121R00</t>
  </si>
  <si>
    <t>Dno šachet z betonu C 25/30, tl. nad 20 cm</t>
  </si>
  <si>
    <t>76</t>
  </si>
  <si>
    <t>39</t>
  </si>
  <si>
    <t>894201221R00</t>
  </si>
  <si>
    <t>Stěny šachet z betonu C 25/30, tl. nad 20 cm</t>
  </si>
  <si>
    <t>78</t>
  </si>
  <si>
    <t>894502101R00</t>
  </si>
  <si>
    <t>Bednění stěn šachet pravoúhlých jednostranné</t>
  </si>
  <si>
    <t>80</t>
  </si>
  <si>
    <t>41</t>
  </si>
  <si>
    <t>894502301R00</t>
  </si>
  <si>
    <t>Bednění stěn šachet kruhových jednostranné</t>
  </si>
  <si>
    <t>82</t>
  </si>
  <si>
    <t>899103111RT2</t>
  </si>
  <si>
    <t>Osazení poklopu s rámem do 150 kg</t>
  </si>
  <si>
    <t>84</t>
  </si>
  <si>
    <t>43</t>
  </si>
  <si>
    <t>899623161R00</t>
  </si>
  <si>
    <t xml:space="preserve">Obetonování potrubí nebo zdiva stok betonem C20/25 - napojení na stáv. kanalizaci  5x0,1</t>
  </si>
  <si>
    <t>86</t>
  </si>
  <si>
    <t>Obetonování potrubí nebo zdiva stok betonem C20/25 - napojení na stáv. kanalizaci 5x0,1</t>
  </si>
  <si>
    <t>97</t>
  </si>
  <si>
    <t>Prorážení otvorů a ostatní bourací práce</t>
  </si>
  <si>
    <t>970051200R00</t>
  </si>
  <si>
    <t>Vrtání jádrové do ŽB do D 200 mm 5x 0,15 m (napojení na stáv. kanalizaci)</t>
  </si>
  <si>
    <t>88</t>
  </si>
  <si>
    <t>H27</t>
  </si>
  <si>
    <t>Vedení trubní dálková a přípojná</t>
  </si>
  <si>
    <t>998276101R00</t>
  </si>
  <si>
    <t>Přesun hmot, trubní vedení plastová, otevř. výkop</t>
  </si>
  <si>
    <t>90</t>
  </si>
  <si>
    <t>998276118R00</t>
  </si>
  <si>
    <t>Přesun hmot, trubní vedení plastová, příplatek 5km</t>
  </si>
  <si>
    <t>92</t>
  </si>
  <si>
    <t>D1</t>
  </si>
  <si>
    <t>Ostatní materiál</t>
  </si>
  <si>
    <t>47</t>
  </si>
  <si>
    <t>00572400</t>
  </si>
  <si>
    <t>Směs travní parková I. běžná zátěž PROFI</t>
  </si>
  <si>
    <t>kg</t>
  </si>
  <si>
    <t>94</t>
  </si>
  <si>
    <t>283141494</t>
  </si>
  <si>
    <t>Fólie výstražná pro kanal. š. 300 mm šedá</t>
  </si>
  <si>
    <t>96</t>
  </si>
  <si>
    <t>49</t>
  </si>
  <si>
    <t>28611143.A</t>
  </si>
  <si>
    <t>Trubka kanalizační KGEM SN 4 PVC 110x3,2x3000 mm</t>
  </si>
  <si>
    <t>98</t>
  </si>
  <si>
    <t>28614251</t>
  </si>
  <si>
    <t>Trubka kanalizační ULTRA-RIB 2 SN 10 150x3000 mm</t>
  </si>
  <si>
    <t>100</t>
  </si>
  <si>
    <t>51</t>
  </si>
  <si>
    <t>28614255</t>
  </si>
  <si>
    <t>Trubka kanalizační ULTRA-RIB 2 SN 10 200x5000 mm</t>
  </si>
  <si>
    <t>102</t>
  </si>
  <si>
    <t>28650433</t>
  </si>
  <si>
    <t>Koleno odpadové PVC-U D 110/87°</t>
  </si>
  <si>
    <t>104</t>
  </si>
  <si>
    <t>53</t>
  </si>
  <si>
    <t>28651793</t>
  </si>
  <si>
    <t>Záslepka kanalizační KGK D 200 L 50 mm PVC - obdobná pol.</t>
  </si>
  <si>
    <t>106</t>
  </si>
  <si>
    <t>28656157</t>
  </si>
  <si>
    <t>Redukce kanalizační odolná PPKGR DN 160/125 mm</t>
  </si>
  <si>
    <t>108</t>
  </si>
  <si>
    <t>55</t>
  </si>
  <si>
    <t>28656310</t>
  </si>
  <si>
    <t xml:space="preserve">Odbočka kanalizační ULTRA-RIB 2  DN 150/150/45°</t>
  </si>
  <si>
    <t>110</t>
  </si>
  <si>
    <t>Odbočka kanalizační ULTRA-RIB 2 DN 150/150/45°</t>
  </si>
  <si>
    <t>28656333</t>
  </si>
  <si>
    <t xml:space="preserve">Koleno kanalizační ULTRA-RIB 2  DN 150/45°</t>
  </si>
  <si>
    <t>112</t>
  </si>
  <si>
    <t>Koleno kanalizační ULTRA-RIB 2 DN 150/45°</t>
  </si>
  <si>
    <t>57</t>
  </si>
  <si>
    <t>286563800</t>
  </si>
  <si>
    <t>Přechod UR-KG hrdlo-dřík ULTRA-RIB 2 DN 150/150 mm</t>
  </si>
  <si>
    <t>114</t>
  </si>
  <si>
    <t>56241522</t>
  </si>
  <si>
    <t>Odlučovač ropných látek GSOL-5/20 plast. bez pokl</t>
  </si>
  <si>
    <t>116</t>
  </si>
  <si>
    <t>59</t>
  </si>
  <si>
    <t>58337331</t>
  </si>
  <si>
    <t>Štěrkopísek frakce 0-22 B k obsypu retenčních objektů</t>
  </si>
  <si>
    <t>118</t>
  </si>
  <si>
    <t>59224368.A</t>
  </si>
  <si>
    <t>Dno šachetní přímé TBZ-Q.1 100/100 V max. 60 obdobná pol.</t>
  </si>
  <si>
    <t>120</t>
  </si>
  <si>
    <t>61</t>
  </si>
  <si>
    <t>59224150</t>
  </si>
  <si>
    <t>Skruž TBS-Q 1000/250/120 SP</t>
  </si>
  <si>
    <t>122</t>
  </si>
  <si>
    <t>59224152</t>
  </si>
  <si>
    <t>Skruž TBS-Q 1000/500/120/SP</t>
  </si>
  <si>
    <t>124</t>
  </si>
  <si>
    <t>63</t>
  </si>
  <si>
    <t>59224172</t>
  </si>
  <si>
    <t>Skruž přechodová TBR-Q 625/600/120/SPK (SLK)</t>
  </si>
  <si>
    <t>126</t>
  </si>
  <si>
    <t>59224130</t>
  </si>
  <si>
    <t>Deska přechodová TZK-Q 625/200/90/T</t>
  </si>
  <si>
    <t>128</t>
  </si>
  <si>
    <t>65</t>
  </si>
  <si>
    <t>59224177.A</t>
  </si>
  <si>
    <t>Prstenec vyrovnávací TBW-Q 625/120/120</t>
  </si>
  <si>
    <t>130</t>
  </si>
  <si>
    <t>283ECOBLOC2KONVD</t>
  </si>
  <si>
    <t xml:space="preserve">Vsakovací blok GARANTIA EcoBloc-2xzakončení  9+12+6</t>
  </si>
  <si>
    <t>ks</t>
  </si>
  <si>
    <t>132</t>
  </si>
  <si>
    <t>Vsakovací blok GARANTIA EcoBloc-2xzakončení 9+12+6</t>
  </si>
  <si>
    <t>67</t>
  </si>
  <si>
    <t>283ECOBLOCDNOVD</t>
  </si>
  <si>
    <t xml:space="preserve">Vsakovací blok GARANTIA EcoBloc-dno  21+54+27</t>
  </si>
  <si>
    <t>134</t>
  </si>
  <si>
    <t>Vsakovací blok GARANTIA EcoBloc-dno 21+54+27</t>
  </si>
  <si>
    <t>283ECOBLOCVD</t>
  </si>
  <si>
    <t xml:space="preserve">Vsakovací blok GARANTIA EcoBloc-tělo  64+108+54</t>
  </si>
  <si>
    <t>136</t>
  </si>
  <si>
    <t>Vsakovací blok GARANTIA EcoBloc-tělo 64+108+54</t>
  </si>
  <si>
    <t>69</t>
  </si>
  <si>
    <t>283GEOT369023VD</t>
  </si>
  <si>
    <t xml:space="preserve">FILTRAČNÍ GEOTEXTILIE PRO VSAKOVACÍ OBJEKTY 369023  2x (55,8+111,1+66,9)</t>
  </si>
  <si>
    <t>138</t>
  </si>
  <si>
    <t>FILTRAČNÍ GEOTEXTILIE PRO VSAKOVACÍ OBJEKTY 369023 2x (55,8+111,1+66,9)</t>
  </si>
  <si>
    <t>283ODHLPVC100VD</t>
  </si>
  <si>
    <t>ODVĚTRÁVACÍ HLAVICE PVC100</t>
  </si>
  <si>
    <t>140</t>
  </si>
  <si>
    <t>71</t>
  </si>
  <si>
    <t>286JF151500VD</t>
  </si>
  <si>
    <t xml:space="preserve">Jezírková folie 1,5mm černá  55,8+111,1+66,9</t>
  </si>
  <si>
    <t>142</t>
  </si>
  <si>
    <t>Jezírková folie 1,5mm černá 55,8+111,1+66,9</t>
  </si>
  <si>
    <t>286REG600VD</t>
  </si>
  <si>
    <t>ŠKRTICÍ ŠÁCHTA S REGULOVANÝM ODTOKEM DN 600 ALIAXIS hl. 1,88 m, odtok 2 l/s</t>
  </si>
  <si>
    <t>144</t>
  </si>
  <si>
    <t>73</t>
  </si>
  <si>
    <t>286REG600VD.1</t>
  </si>
  <si>
    <t>ŠKRTICÍ ŠÁCHTA S REGULOVANÝM ODTOKEM DN 600 ALIAXIS hl. 1,88 m, odtok 4 l/s</t>
  </si>
  <si>
    <t>146</t>
  </si>
  <si>
    <t>286REG600VD.2</t>
  </si>
  <si>
    <t>ŠKRTICÍ ŠÁCHTA S REGULOVANÝM ODTOKEM DN 600 ALIAXIS hl. 1,89 m, odtok 3 l/s</t>
  </si>
  <si>
    <t>148</t>
  </si>
  <si>
    <t>75</t>
  </si>
  <si>
    <t>286FIL1000VD</t>
  </si>
  <si>
    <t xml:space="preserve">FILTRAČNÍ ŠACHTA EKO 1000 DO 3200 m2 PLOCHY s kalovým prostorem, určena k obetonování  ALIAXIS hl. 1,92 m</t>
  </si>
  <si>
    <t>150</t>
  </si>
  <si>
    <t>FILTRAČNÍ ŠACHTA EKO 1000 DO 3200 m2 PLOCHY s kalovým prostorem, určena k obetonování ALIAXIS hl. 1,92 m</t>
  </si>
  <si>
    <t>286FIL1000VD.1</t>
  </si>
  <si>
    <t xml:space="preserve">FILTRAČNÍ ŠACHTA EKO 1000 DO 3200 m2 PLOCHY s kalovým prostorem, určena k obetonování  ALIAXIS hl. 1,77 m</t>
  </si>
  <si>
    <t>152</t>
  </si>
  <si>
    <t>FILTRAČNÍ ŠACHTA EKO 1000 DO 3200 m2 PLOCHY s kalovým prostorem, určena k obetonování ALIAXIS hl. 1,77 m</t>
  </si>
  <si>
    <t>SO102-D.02 - splašková kanalizace</t>
  </si>
  <si>
    <t>21 - Úprava podloží a základové spáry</t>
  </si>
  <si>
    <t>132201211R00</t>
  </si>
  <si>
    <t>Hloubení rýh š.do 200 cm hor.3 do 100 m3,STROJNĚ</t>
  </si>
  <si>
    <t>132301211R00</t>
  </si>
  <si>
    <t>Hloubení rýh š.do 200 cm hor.4 do 100 m3, STROJNĚ</t>
  </si>
  <si>
    <t>Úprava podloží a základové spáry</t>
  </si>
  <si>
    <t>212572121R00</t>
  </si>
  <si>
    <t>Lože trativodu z kameniva drobného těženého</t>
  </si>
  <si>
    <t>212753114R00</t>
  </si>
  <si>
    <t>Montáž ohebné dren. trubky do rýhy DN 100,bez lože</t>
  </si>
  <si>
    <t>831362121RT3</t>
  </si>
  <si>
    <t>Montáž trub kameninových, pryž. kroužek, DN 250 včetně dodávky trub kamenin. DN 250 dl. 2500 mm</t>
  </si>
  <si>
    <t>837362221R00</t>
  </si>
  <si>
    <t>Montáž tvarov. kamenin. jednoos. pryž. kr. DN 250</t>
  </si>
  <si>
    <t>837364111RT2</t>
  </si>
  <si>
    <t>Montáž kameninových útesů s hrdlem DN 250 včetně dodávky trouby DN 250 dl. 2000 mm</t>
  </si>
  <si>
    <t>892581111R00</t>
  </si>
  <si>
    <t>Zkouška těsnosti kanalizace DN do 300, vodou</t>
  </si>
  <si>
    <t>892583111R00</t>
  </si>
  <si>
    <t>Zabezpečení konců kanal. potrubí DN do 300, vodou</t>
  </si>
  <si>
    <t>998275101R00</t>
  </si>
  <si>
    <t>Přesun hmot, kanalizace kameninové, otevřený výkop</t>
  </si>
  <si>
    <t>998275118R00</t>
  </si>
  <si>
    <t>Přesun hmot, kanalizace kameninové, příplatek 5 km</t>
  </si>
  <si>
    <t>59711520.A</t>
  </si>
  <si>
    <t>Ucpávka kamenina DN 250, FN 40, obdobná položka</t>
  </si>
  <si>
    <t>SO102-D.03 - vodovod</t>
  </si>
  <si>
    <t>85 - Potrubí z trub litinových</t>
  </si>
  <si>
    <t>M22 - Montáže sdělovací a zabezpečovací techniky</t>
  </si>
  <si>
    <t>119001411R00</t>
  </si>
  <si>
    <t>Dočasné zajištění beton.a plast. potrubí do DN 200</t>
  </si>
  <si>
    <t>162601102RT3</t>
  </si>
  <si>
    <t>452313111R00</t>
  </si>
  <si>
    <t>Bloky pro potrubí z betonu C -/7,5</t>
  </si>
  <si>
    <t>452353101R00</t>
  </si>
  <si>
    <t>Bednění bloků pod potrubí</t>
  </si>
  <si>
    <t>85</t>
  </si>
  <si>
    <t>Potrubí z trub litinových</t>
  </si>
  <si>
    <t>857242121R00</t>
  </si>
  <si>
    <t>Montáž tvarovek litin. jednoos.přír. výkop DN 80</t>
  </si>
  <si>
    <t>857244121R00</t>
  </si>
  <si>
    <t>Montáž tvarovek litin. odboč. přír. výkop DN 80</t>
  </si>
  <si>
    <t>850245121R00</t>
  </si>
  <si>
    <t>Výřez nebo výsek na potrubí litinovém DN 80 obdobná položka</t>
  </si>
  <si>
    <t>871241121R00</t>
  </si>
  <si>
    <t>Montáž potrubí polyetylenového ve výkopu d 90 mm</t>
  </si>
  <si>
    <t>891241111R00</t>
  </si>
  <si>
    <t>Montáž vodovodních šoupátek ve výkopu DN 80</t>
  </si>
  <si>
    <t>891247211R00</t>
  </si>
  <si>
    <t>Montáž hydrantů nadzemních DN 80</t>
  </si>
  <si>
    <t>892241111R00</t>
  </si>
  <si>
    <t>Tlaková zkouška vodovodního potrubí DN 80</t>
  </si>
  <si>
    <t>892273111R00</t>
  </si>
  <si>
    <t>Desinfekce vodovodního potrubí do DN 125</t>
  </si>
  <si>
    <t>899401112R00</t>
  </si>
  <si>
    <t>Osazení poklopů litinových šoupátkových</t>
  </si>
  <si>
    <t>892372111R00</t>
  </si>
  <si>
    <t>Zabezpečení konců vodovod. potrubí do DN 300</t>
  </si>
  <si>
    <t>M22</t>
  </si>
  <si>
    <t>Montáže sdělovací a zabezpečovací techniky</t>
  </si>
  <si>
    <t>220270604R00</t>
  </si>
  <si>
    <t xml:space="preserve">Mont vodiče ay,cy,cya  4 pevně</t>
  </si>
  <si>
    <t>Mont vodiče ay,cy,cya 4 pevně</t>
  </si>
  <si>
    <t>28314148</t>
  </si>
  <si>
    <t>Fólie výstražná pro vodu š. 300 mm bílá</t>
  </si>
  <si>
    <t>28613106.M</t>
  </si>
  <si>
    <t xml:space="preserve">Elektrospojka d  90 mm SDR 11 PE 100 ELGEF Plus</t>
  </si>
  <si>
    <t>Elektrospojka d 90 mm SDR 11 PE 100 ELGEF Plus</t>
  </si>
  <si>
    <t>42200750</t>
  </si>
  <si>
    <t xml:space="preserve">HAWLE poklop uliční šoupátkový 1750  - voda</t>
  </si>
  <si>
    <t>HAWLE poklop uliční šoupátkový 1750 - voda</t>
  </si>
  <si>
    <t>42228310</t>
  </si>
  <si>
    <t>HAWLE šoupátko 4000E2 DN 80 přírubové, voda</t>
  </si>
  <si>
    <t>42293250</t>
  </si>
  <si>
    <t>HAWLE souprava zemní 9500E2 DN50 -100, 1,3-1,8m</t>
  </si>
  <si>
    <t>552HAWLE200080VD</t>
  </si>
  <si>
    <t>Příruba HAWLE SYSTÉM 2000 DN 80/90</t>
  </si>
  <si>
    <t>422935405</t>
  </si>
  <si>
    <t xml:space="preserve">HAWLE 5050 -  prodloužené patkové koleno 90°</t>
  </si>
  <si>
    <t>HAWLE 5050 - prodloužené patkové koleno 90°</t>
  </si>
  <si>
    <t>28613146.M</t>
  </si>
  <si>
    <t xml:space="preserve">Elektrovíčko KIT d  90 mm PE 100 SDR 11 ELGEF Plus</t>
  </si>
  <si>
    <t>Elektrovíčko KIT d 90 mm PE 100 SDR 11 ELGEF Plus</t>
  </si>
  <si>
    <t>42273750</t>
  </si>
  <si>
    <t>HAWLE hydrant nadz.litina 5051H4 DN 80 tuhý - voda</t>
  </si>
  <si>
    <t>552599939</t>
  </si>
  <si>
    <t>Tvarovka přír. s přír. odb. Duktus T DN 80/80</t>
  </si>
  <si>
    <t>286134722</t>
  </si>
  <si>
    <t xml:space="preserve">Trubka vodovodní PE 100 Gerofit SDR 17  90x5,4 mm</t>
  </si>
  <si>
    <t>Trubka vodovodní PE 100 Gerofit SDR 17 90x5,4 mm</t>
  </si>
  <si>
    <t>SO102-D.04 - plynovod</t>
  </si>
  <si>
    <t>M23 - Montáže potrubí</t>
  </si>
  <si>
    <t>119001401R00</t>
  </si>
  <si>
    <t>Dočasné zajištění ocelového potrubí do DN 200 mm</t>
  </si>
  <si>
    <t>M23</t>
  </si>
  <si>
    <t>Montáže potrubí</t>
  </si>
  <si>
    <t>230180022R00</t>
  </si>
  <si>
    <t>Montáž trub z plastických hmot PE, PP, 63 x 5,7</t>
  </si>
  <si>
    <t>230180069R00</t>
  </si>
  <si>
    <t>Montáž trubních dílů PE, PP, D 63</t>
  </si>
  <si>
    <t>230230001R00</t>
  </si>
  <si>
    <t>Předběžná tlaková zkouška vodou, DN 50</t>
  </si>
  <si>
    <t>230230016R00</t>
  </si>
  <si>
    <t>Hlavní tlaková zkouška vzduchem 0,6 MPa, DN 50</t>
  </si>
  <si>
    <t>28613105.M</t>
  </si>
  <si>
    <t xml:space="preserve">Elektrospojka d  63 mm SDR 11 PE 100 ELGEF Plus</t>
  </si>
  <si>
    <t>Elektrospojka d 63 mm SDR 11 PE 100 ELGEF Plus</t>
  </si>
  <si>
    <t>28613145.M</t>
  </si>
  <si>
    <t xml:space="preserve">Elektrovíčko d  63 mm PE 100 SDR 11 ELGEF Plus</t>
  </si>
  <si>
    <t>Elektrovíčko d 63 mm PE 100 SDR 11 ELGEF Plus</t>
  </si>
  <si>
    <t>28314146.A</t>
  </si>
  <si>
    <t>Fólie výstražná žlutá "POZOR PLYN"</t>
  </si>
  <si>
    <t>286138226</t>
  </si>
  <si>
    <t xml:space="preserve">Trubka tlaková plynová PE100  0,7 MPa d 63x5,8 mm</t>
  </si>
  <si>
    <t>Trubka tlaková plynová PE100 0,7 MPa d 63x5,8 mm</t>
  </si>
  <si>
    <t>SO102-D.05 - veřejné osvětlení</t>
  </si>
  <si>
    <t>ing. Miroslav Křístek</t>
  </si>
  <si>
    <t>D1 - MONTÁŽ</t>
  </si>
  <si>
    <t>D2 - MATERIÁL</t>
  </si>
  <si>
    <t>D3 - HZS</t>
  </si>
  <si>
    <t>D4 - DODÁVKY</t>
  </si>
  <si>
    <t>MONTÁŽ</t>
  </si>
  <si>
    <t>Pol1</t>
  </si>
  <si>
    <t>trubka ochr z PE, R=40mm</t>
  </si>
  <si>
    <t>Pol2</t>
  </si>
  <si>
    <t>stožár sadový ocelový bezpaticový do 6m</t>
  </si>
  <si>
    <t>Pol3</t>
  </si>
  <si>
    <t>výložník ocel. 1-ram. (rameno)</t>
  </si>
  <si>
    <t>Pol4</t>
  </si>
  <si>
    <t>elektrovýzbroj stožáru pro 1 okruh</t>
  </si>
  <si>
    <t>Pol5</t>
  </si>
  <si>
    <t>PHILIPS BRP102 LED55/740 II DM42-60A, 39W, 4000K</t>
  </si>
  <si>
    <t>Pol6</t>
  </si>
  <si>
    <t>uzem. v zemi FeZn 30/4mm vč. Svorek, propoj. aj.</t>
  </si>
  <si>
    <t>Pol7</t>
  </si>
  <si>
    <t>FeZn R=10mm</t>
  </si>
  <si>
    <t>Pol8</t>
  </si>
  <si>
    <t>CYKY-CYKYm 3Cx2.5 mm2 750V (PU)</t>
  </si>
  <si>
    <t>Pol9</t>
  </si>
  <si>
    <t>CYKY-CYKYm 4Bx10 mm2 750V (PU)</t>
  </si>
  <si>
    <t>Pol10</t>
  </si>
  <si>
    <t>ukonč.kabelu smršť.zákl. do 4x10mm2</t>
  </si>
  <si>
    <t>Pol11</t>
  </si>
  <si>
    <t>vytyčení trati venk.sil.vedení nn v přehledném terénu</t>
  </si>
  <si>
    <t>km</t>
  </si>
  <si>
    <t>Pol12</t>
  </si>
  <si>
    <t>kabel.rýha 35cm/šiř. 80cm/hl.zem.tř.3</t>
  </si>
  <si>
    <t>Pol13</t>
  </si>
  <si>
    <t>zřízení kabel.lože z pros.zem.písku ve sm.35cm</t>
  </si>
  <si>
    <t>Pol14</t>
  </si>
  <si>
    <t>fólie výstražná PVC šířka 33cm</t>
  </si>
  <si>
    <t>Pol15</t>
  </si>
  <si>
    <t>ruč.zához kabel.rýha 35cm/šiř. 80cm/hl.zem.tř.3</t>
  </si>
  <si>
    <t>Pol16</t>
  </si>
  <si>
    <t>pouzdrový základ pro stožár VO v trase 250x1500</t>
  </si>
  <si>
    <t>D2</t>
  </si>
  <si>
    <t>MATERIÁL</t>
  </si>
  <si>
    <t>Pol17</t>
  </si>
  <si>
    <t>Pol18</t>
  </si>
  <si>
    <t>stožár KOOPERATIVA GA 5-114/89/76 ŽZ</t>
  </si>
  <si>
    <t>Pol19</t>
  </si>
  <si>
    <t>výložník G1-1000 ŽZ</t>
  </si>
  <si>
    <t>Pol20</t>
  </si>
  <si>
    <t>Pol21</t>
  </si>
  <si>
    <t>Pol22</t>
  </si>
  <si>
    <t>FeZn 30/4mm</t>
  </si>
  <si>
    <t>Pol23</t>
  </si>
  <si>
    <t>Pol24</t>
  </si>
  <si>
    <t>propojovací svorka SS spojovací</t>
  </si>
  <si>
    <t>Pol25</t>
  </si>
  <si>
    <t>Pol26</t>
  </si>
  <si>
    <t>Pol27</t>
  </si>
  <si>
    <t>beton. Směs</t>
  </si>
  <si>
    <t>Pol28</t>
  </si>
  <si>
    <t>trubka betonová pro VO základ</t>
  </si>
  <si>
    <t>Pol29</t>
  </si>
  <si>
    <t>fólie výstražná šíře 330</t>
  </si>
  <si>
    <t>Pol30</t>
  </si>
  <si>
    <t>písek kopaný</t>
  </si>
  <si>
    <t>D3</t>
  </si>
  <si>
    <t>HZS</t>
  </si>
  <si>
    <t>Pol31</t>
  </si>
  <si>
    <t>vytýčení tras ostatních podzemních vedení v trase VO</t>
  </si>
  <si>
    <t>Pol32</t>
  </si>
  <si>
    <t>revize elektro</t>
  </si>
  <si>
    <t>hod</t>
  </si>
  <si>
    <t>Pol33</t>
  </si>
  <si>
    <t>geom.zaměření nových rozvodů VO</t>
  </si>
  <si>
    <t>D4</t>
  </si>
  <si>
    <t>DODÁVKY</t>
  </si>
  <si>
    <t>Pol35</t>
  </si>
  <si>
    <t>pojistková skříň rozpojovací 3 sady</t>
  </si>
  <si>
    <t>Pol34</t>
  </si>
  <si>
    <t>podružný materiál</t>
  </si>
  <si>
    <t>%</t>
  </si>
  <si>
    <t>SO102-D.100 - komunikace a zpevněné plochy</t>
  </si>
  <si>
    <t>Bc.Pašava Michal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</si>
  <si>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</si>
  <si>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</si>
  <si>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</si>
  <si>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</si>
  <si>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</si>
  <si>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</si>
  <si>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</si>
  <si>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</si>
  <si>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</si>
  <si>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</si>
  <si>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</si>
  <si>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OST - Ostatní</t>
  </si>
  <si>
    <t>HSV</t>
  </si>
  <si>
    <t>Práce a dodávky HSV</t>
  </si>
  <si>
    <t>Zemní práce</t>
  </si>
  <si>
    <t>111211101</t>
  </si>
  <si>
    <t>Odstranění křovin a stromů průměru kmene do 100 mm i s kořeny sklonu terénu do 1:5 ručně</t>
  </si>
  <si>
    <t>CS ÚRS 2022 02</t>
  </si>
  <si>
    <t>-1761268485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</si>
  <si>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</si>
  <si>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</si>
  <si>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https://podminky.urs.cz/item/CS_URS_2022_02/111211101</t>
  </si>
  <si>
    <t>112101101</t>
  </si>
  <si>
    <t>Odstranění stromů listnatých průměru kmene přes 100 do 300 mm</t>
  </si>
  <si>
    <t>-637318118</t>
  </si>
  <si>
    <t>Odstranění stromů s odřezáním kmene a s odvětvením listnatých, průměru kmene přes 100 do 300 mm</t>
  </si>
  <si>
    <t>https://podminky.urs.cz/item/CS_URS_2022_02/112101101</t>
  </si>
  <si>
    <t>112251102</t>
  </si>
  <si>
    <t>Odstranění pařezů průměru přes 300 do 500 mm</t>
  </si>
  <si>
    <t>-1186054196</t>
  </si>
  <si>
    <t>Odstranění pařezů strojně s jejich vykopáním nebo vytrháním průměru přes 300 do 500 mm</t>
  </si>
  <si>
    <t>https://podminky.urs.cz/item/CS_URS_2022_02/112251102</t>
  </si>
  <si>
    <t>113106187</t>
  </si>
  <si>
    <t>Rozebrání dlažeb vozovek ze zámkové dlažby s ložem z kameniva strojně pl do 50 m2</t>
  </si>
  <si>
    <t>1855397066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</si>
  <si>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</si>
  <si>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https://podminky.urs.cz/item/CS_URS_2022_02/113106187</t>
  </si>
  <si>
    <t>VV</t>
  </si>
  <si>
    <t>24 "chodník</t>
  </si>
  <si>
    <t>113106190</t>
  </si>
  <si>
    <t>Rozebrání vozovek ze silničních dílců se spárami vyplněnými kamenivem strojně pl do 50 m2</t>
  </si>
  <si>
    <t>-1381870410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</si>
  <si>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</si>
  <si>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https://podminky.urs.cz/item/CS_URS_2022_02/113106190</t>
  </si>
  <si>
    <t>113107342</t>
  </si>
  <si>
    <t>Odstranění podkladu živičného tl přes 50 do 100 mm strojně pl do 50 m2</t>
  </si>
  <si>
    <t>-249475756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</si>
  <si>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</si>
  <si>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https://podminky.urs.cz/item/CS_URS_2022_02/113107342</t>
  </si>
  <si>
    <t>113154113</t>
  </si>
  <si>
    <t>Frézování živičného krytu tl 50 mm pruh š 0,5 m pl do 500 m2 bez překážek v trase</t>
  </si>
  <si>
    <t>-420806780</t>
  </si>
  <si>
    <t>Frézování živičného podkladu nebo krytu s naložením na dopravní prostředek plochy do 500 m2 bez překážek v trase pruhu šířky do 0,5 m, tloušťky vrstvy 50 mm</t>
  </si>
  <si>
    <t>https://podminky.urs.cz/item/CS_URS_2022_02/113154113</t>
  </si>
  <si>
    <t>12 "pracovní spára</t>
  </si>
  <si>
    <t>113154324</t>
  </si>
  <si>
    <t>Frézování živičného krytu tl 100 mm pruh š přes 0,5 do 1 m pl přes 1000 do 10000 m2 bez překážek v trase</t>
  </si>
  <si>
    <t>2086542274</t>
  </si>
  <si>
    <t>Frézování živičného podkladu nebo krytu s naložením na dopravní prostředek plochy přes 1 000 do 10 000 m2 bez překážek v trase pruhu šířky do 1 m, tloušťky vrstvy 100 mm</t>
  </si>
  <si>
    <t>https://podminky.urs.cz/item/CS_URS_2022_02/113154324</t>
  </si>
  <si>
    <t>113201112</t>
  </si>
  <si>
    <t>Vytrhání obrub silničních ležatých</t>
  </si>
  <si>
    <t>-1860674944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</si>
  <si>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</si>
  <si>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</si>
  <si>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148 "obruba betonová chodníková</t>
  </si>
  <si>
    <t>99 "obruba betonová silniční</t>
  </si>
  <si>
    <t>121151113</t>
  </si>
  <si>
    <t>Sejmutí ornice plochy do 500 m2 tl vrstvy do 200 mm strojně</t>
  </si>
  <si>
    <t>-631940701</t>
  </si>
  <si>
    <t>Sejmutí ornice strojně při souvislé ploše přes 100 do 500 m2, tl. vrstvy do 200 mm</t>
  </si>
  <si>
    <t>https://podminky.urs.cz/item/CS_URS_2022_02/121151113</t>
  </si>
  <si>
    <t>122251105</t>
  </si>
  <si>
    <t>Odkopávky a prokopávky nezapažené v hornině třídy těžitelnosti I skupiny 3 objem do 1000 m3 strojně</t>
  </si>
  <si>
    <t>864261342</t>
  </si>
  <si>
    <t>Odkopávky a prokopávky nezapažené strojně v hornině třídy těžitelnosti I skupiny 3 přes 500 do 1 000 m3</t>
  </si>
  <si>
    <t>https://podminky.urs.cz/item/CS_URS_2022_02/122251105</t>
  </si>
  <si>
    <t>1660*0,52 "komunikace - asfalt</t>
  </si>
  <si>
    <t>135*0,52 "sjezdy - bet.dlažba 8 cm</t>
  </si>
  <si>
    <t>240*0,52 "parkoviště - bet.dlažba 8 cm</t>
  </si>
  <si>
    <t>729*0,29 "chodník - bet.dlažba 6 cm</t>
  </si>
  <si>
    <t>5*0,29 "plocha pro kontejnery - bet.dlažba 8 cm</t>
  </si>
  <si>
    <t>15*0,52 "reliéfní dlažba 8 cm</t>
  </si>
  <si>
    <t>46*0,29 "reliéfní dlažba - 6 cm</t>
  </si>
  <si>
    <t>85*0,52 "provizorní asf.napojení</t>
  </si>
  <si>
    <t>1660*0,4 "komunikace - asfalt - sanace</t>
  </si>
  <si>
    <t>135*0,4 "sjezdy - bet.dlažba 8 cm - sanace</t>
  </si>
  <si>
    <t>240*0,4 "parkoviště - bet.dlažba 8 cm - sanace</t>
  </si>
  <si>
    <t>15*0,4 "reliéfní dlažba 8 cm - sanace</t>
  </si>
  <si>
    <t>132251101</t>
  </si>
  <si>
    <t>Hloubení rýh nezapažených š do 800 mm v hornině třídy těžitelnosti I skupiny 3 objem do 20 m3 strojně</t>
  </si>
  <si>
    <t>-1506175425</t>
  </si>
  <si>
    <t>Hloubení nezapažených rýh šířky do 800 mm strojně s urovnáním dna do předepsaného profilu a spádu v hornině třídy těžitelnosti I skupiny 3 do 20 m3</t>
  </si>
  <si>
    <t>https://podminky.urs.cz/item/CS_URS_2022_02/132251101</t>
  </si>
  <si>
    <t>242*0,3*0,5 "drenáž</t>
  </si>
  <si>
    <t>162751117</t>
  </si>
  <si>
    <t>Vodorovné přemístění přes 9 000 do 10000 m výkopku/sypaniny z horniny třídy těžitelnosti I skupiny 1 až 3</t>
  </si>
  <si>
    <t>1511344084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</si>
  <si>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</si>
  <si>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</si>
  <si>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2156,4+36,3</t>
  </si>
  <si>
    <t>171201201</t>
  </si>
  <si>
    <t>Uložení sypaniny na skládky nebo meziskládky</t>
  </si>
  <si>
    <t>-298504972</t>
  </si>
  <si>
    <t>Uložení sypaniny na skládky</t>
  </si>
  <si>
    <t>https://podminky.urs.cz/item/CS_URS_2022_02/171201201</t>
  </si>
  <si>
    <t>171201231</t>
  </si>
  <si>
    <t>Poplatek za uložení zeminy a kamení na recyklační skládce (skládkovné) kód odpadu 17 05 04</t>
  </si>
  <si>
    <t>195005979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</si>
  <si>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</si>
  <si>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</si>
  <si>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2192,7*2 'Přepočtené koeficientem množství</t>
  </si>
  <si>
    <t>181311103</t>
  </si>
  <si>
    <t>Rozprostření ornice tl vrstvy do 200 mm v rovině nebo ve svahu do 1:5 ručně</t>
  </si>
  <si>
    <t>-374605121</t>
  </si>
  <si>
    <t>Rozprostření a urovnání ornice v rovině nebo ve svahu sklonu do 1:5 ručně při souvislé ploše, tl. vrstvy do 200 mm</t>
  </si>
  <si>
    <t>https://podminky.urs.cz/item/CS_URS_2022_02/181311103</t>
  </si>
  <si>
    <t>2990 "travnaté plochy</t>
  </si>
  <si>
    <t>M</t>
  </si>
  <si>
    <t>10371500</t>
  </si>
  <si>
    <t>substrát pro trávníky VL</t>
  </si>
  <si>
    <t>-1416340804</t>
  </si>
  <si>
    <t>2990*0,15 'Přepočtené koeficientem množství</t>
  </si>
  <si>
    <t>181411131</t>
  </si>
  <si>
    <t>Založení parkového trávníku výsevem pl do 1000 m2 v rovině a ve svahu do 1:5</t>
  </si>
  <si>
    <t>599487649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</si>
  <si>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</si>
  <si>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</si>
  <si>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</si>
  <si>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</si>
  <si>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-131864894</t>
  </si>
  <si>
    <t>2990*0,02 'Přepočtené koeficientem množství</t>
  </si>
  <si>
    <t>181951111</t>
  </si>
  <si>
    <t>Úprava pláně v hornině třídy těžitelnosti I skupiny 1 až 3 bez zhutnění strojně</t>
  </si>
  <si>
    <t>-174066840</t>
  </si>
  <si>
    <t>Úprava pláně vyrovnáním výškových rozdílů strojně v hornině třídy těžitelnosti I, skupiny 1 až 3 bez zhutnění</t>
  </si>
  <si>
    <t>https://podminky.urs.cz/item/CS_URS_2022_02/181951111</t>
  </si>
  <si>
    <t>22 "kačírek</t>
  </si>
  <si>
    <t>181951112</t>
  </si>
  <si>
    <t>Úprava pláně v hornině třídy těžitelnosti I skupiny 1 až 3 se zhutněním strojně</t>
  </si>
  <si>
    <t>1173898872</t>
  </si>
  <si>
    <t>Úprava pláně vyrovnáním výškových rozdílů strojně v hornině třídy těžitelnosti I, skupiny 1 až 3 se zhutněním</t>
  </si>
  <si>
    <t>https://podminky.urs.cz/item/CS_URS_2022_02/181951112</t>
  </si>
  <si>
    <t>1660 "komunikace - asfalt</t>
  </si>
  <si>
    <t>135 "sjezdy - bet.dlažba 8 cm</t>
  </si>
  <si>
    <t>240 "parkoviště - bet.dlažba 8 cm</t>
  </si>
  <si>
    <t>729 "chodník - bet.dlažba 6 cm</t>
  </si>
  <si>
    <t>5 "plocha pro kontejnery - bet.dlažba 8 cm</t>
  </si>
  <si>
    <t>15 "reliéfní dlažba 8 cm</t>
  </si>
  <si>
    <t>46 "reliéfní dlažba - 6 cm</t>
  </si>
  <si>
    <t>85 "provizorní asf.napojení</t>
  </si>
  <si>
    <t>Zakládání</t>
  </si>
  <si>
    <t>211561111</t>
  </si>
  <si>
    <t>Výplň odvodňovacích žeber nebo trativodů kamenivem hrubým drceným frakce 4 až 16 mm</t>
  </si>
  <si>
    <t>-1071118491</t>
  </si>
  <si>
    <t>Výplň kamenivem do rýh odvodňovacích žeber nebo trativodů bez zhutnění, s úpravou povrchu výplně kamenivem hrubým drceným frakce 4 až 16 mm</t>
  </si>
  <si>
    <t>https://podminky.urs.cz/item/CS_URS_2022_02/211561111</t>
  </si>
  <si>
    <t>242*0,3*0,4</t>
  </si>
  <si>
    <t>211971110</t>
  </si>
  <si>
    <t>Zřízení opláštění žeber nebo trativodů geotextilií v rýze nebo zářezu sklonu do 1:2</t>
  </si>
  <si>
    <t>1877634229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</si>
  <si>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</si>
  <si>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</si>
  <si>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242*0,3*4</t>
  </si>
  <si>
    <t>290,4*1,1 'Přepočtené koeficientem množství</t>
  </si>
  <si>
    <t>69311172</t>
  </si>
  <si>
    <t>geotextilie PP s ÚV stabilizací 300g/m2</t>
  </si>
  <si>
    <t>869004041</t>
  </si>
  <si>
    <t>textilie ÚV stabilizace 300 g/m2 do š 8,8 m</t>
  </si>
  <si>
    <t>212572121</t>
  </si>
  <si>
    <t>Lože pro trativody z kameniva drobného těženého</t>
  </si>
  <si>
    <t>-1220396908</t>
  </si>
  <si>
    <t>https://podminky.urs.cz/item/CS_URS_2022_02/212572121</t>
  </si>
  <si>
    <t>242*0,3*0,1</t>
  </si>
  <si>
    <t>212755214</t>
  </si>
  <si>
    <t>Trativody z drenážních trubek plastových flexibilních D 100 mm bez lože</t>
  </si>
  <si>
    <t>-1733803621</t>
  </si>
  <si>
    <t>Trativody bez lože z drenážních trubek plastových flexibilních D 100 mm</t>
  </si>
  <si>
    <t>https://podminky.urs.cz/item/CS_URS_2022_02/212755214</t>
  </si>
  <si>
    <t>Komunikace pozemní</t>
  </si>
  <si>
    <t>564760111</t>
  </si>
  <si>
    <t>Podklad z kameniva hrubého drceného vel. 16-32 mm tl 200 mm</t>
  </si>
  <si>
    <t>CS ÚRS 2021 02</t>
  </si>
  <si>
    <t>1181825175</t>
  </si>
  <si>
    <t>Podklad nebo kryt z kameniva hrubého drceného vel. 16-32 mm s rozprostřením a zhutněním, po zhutnění tl. 200 mm</t>
  </si>
  <si>
    <t>https://podminky.urs.cz/item/CS_URS_2021_02/564760111</t>
  </si>
  <si>
    <t>1660*2 "komunikace - asfalt - sanace</t>
  </si>
  <si>
    <t>135*2 "sjezdy - bet.dlažba 8 cm - sanace</t>
  </si>
  <si>
    <t>240*2 "parkoviště - bet.dlažba 8 cm - sanace</t>
  </si>
  <si>
    <t>15*2 "reliéfní dlažba 8 cm - sanace</t>
  </si>
  <si>
    <t>564861111</t>
  </si>
  <si>
    <t>Podklad ze štěrkodrtě ŠD plochy přes 100 m2 tl 200 mm</t>
  </si>
  <si>
    <t>605111951</t>
  </si>
  <si>
    <t>Podklad ze štěrkodrtě ŠD tl 200 mm</t>
  </si>
  <si>
    <t>https://podminky.urs.cz/item/CS_URS_2022_02/564861111</t>
  </si>
  <si>
    <t>1660 "komunikace - asfalt - f 0/32</t>
  </si>
  <si>
    <t>1660 "komunikace - asfalt - f 0/63</t>
  </si>
  <si>
    <t>135 "sjezdy - bet.dlažba 8 cm - f 0/32</t>
  </si>
  <si>
    <t>240 "parkoviště - bet.dlažba 8 cm - f 0/32</t>
  </si>
  <si>
    <t>15 "reliéfní dlažba 8 cm - f 0/32</t>
  </si>
  <si>
    <t>135 "sjezdy - bet.dlažba 8 cm - f 0/63</t>
  </si>
  <si>
    <t>240 "parkoviště - bet.dlažba 8 cm - f 0/63</t>
  </si>
  <si>
    <t>15 "reliéfní dlažba 8 cm - f 0/63</t>
  </si>
  <si>
    <t>5 "plocha pro kontejnery - bet.dlažba 8 cm - f 0/32</t>
  </si>
  <si>
    <t>729 "chodník - bet.dlažba 6 cm - f 0/32</t>
  </si>
  <si>
    <t>46 "reliéfní dlažba - 6 cm - f 0/32</t>
  </si>
  <si>
    <t>85 "provizorní asf.napojení - f 0/32</t>
  </si>
  <si>
    <t>85 "provizorní asf.napojení - f 0/63</t>
  </si>
  <si>
    <t>565165101</t>
  </si>
  <si>
    <t>Asfaltový beton vrstva podkladní ACP 16 (obalované kamenivo OKS) tl 80 mm š do 1,5 m</t>
  </si>
  <si>
    <t>863117796</t>
  </si>
  <si>
    <t>Asfaltový beton vrstva podkladní ACP 16 (obalované kamenivo střednězrnné - OKS) s rozprostřením a zhutněním v pruhu šířky do 1,5 m, po zhutnění tl. 80 mm</t>
  </si>
  <si>
    <t>https://podminky.urs.cz/item/CS_URS_2022_02/565165101</t>
  </si>
  <si>
    <t>571908111</t>
  </si>
  <si>
    <t>Kryt vymývaným dekoračním kamenivem (kačírkem) tl 200 mm</t>
  </si>
  <si>
    <t>812568404</t>
  </si>
  <si>
    <t>Kryt vymývaným dekoračním kamenivem (kačírkem) tl. 200 mm</t>
  </si>
  <si>
    <t>https://podminky.urs.cz/item/CS_URS_2022_02/571908111</t>
  </si>
  <si>
    <t>573111113</t>
  </si>
  <si>
    <t>Postřik živičný infiltrační s posypem z asfaltu množství 1,5 kg/m2</t>
  </si>
  <si>
    <t>-1339090761</t>
  </si>
  <si>
    <t>Postřik infiltrační PI z asfaltu silničního s posypem kamenivem, v množství 1,50 kg/m2</t>
  </si>
  <si>
    <t>https://podminky.urs.cz/item/CS_URS_2022_02/573111113</t>
  </si>
  <si>
    <t>573211112</t>
  </si>
  <si>
    <t>Postřik živičný spojovací z asfaltu v množství 0,70 kg/m2</t>
  </si>
  <si>
    <t>1335702170</t>
  </si>
  <si>
    <t>Postřik spojovací PS bez posypu kamenivem z asfaltu silničního, v množství 0,70 kg/m2</t>
  </si>
  <si>
    <t>https://podminky.urs.cz/item/CS_URS_2022_02/573211112</t>
  </si>
  <si>
    <t>577134111</t>
  </si>
  <si>
    <t>Asfaltový beton vrstva obrusná ACO 11 (ABS) tř. I tl 40 mm š do 3 m z nemodifikovaného asfaltu</t>
  </si>
  <si>
    <t>-1412509240</t>
  </si>
  <si>
    <t>Asfaltový beton vrstva obrusná ACO 11 (ABS) s rozprostřením a se zhutněním z nemodifikovaného asfaltu v pruhu šířky do 3 m tř. I, po zhutnění tl. 40 mm</t>
  </si>
  <si>
    <t>https://podminky.urs.cz/item/CS_URS_2022_02/577134111</t>
  </si>
  <si>
    <t>577144111</t>
  </si>
  <si>
    <t>Asfaltový beton vrstva obrusná ACO 11 (ABS) tř. I tl 50 mm š do 3 m z nemodifikovaného asfaltu</t>
  </si>
  <si>
    <t>175061136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</si>
  <si>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</si>
  <si>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</si>
  <si>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596211111</t>
  </si>
  <si>
    <t>Kladení zámkové dlažby komunikací pro pěší ručně tl 60 mm skupiny A pl přes 50 do 100 m2</t>
  </si>
  <si>
    <t>159916820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</si>
  <si>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</si>
  <si>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https://podminky.urs.cz/item/CS_URS_2022_02/596211111</t>
  </si>
  <si>
    <t>59245018</t>
  </si>
  <si>
    <t>dlažba tvar obdélník betonová 200x100x60mm přírodní</t>
  </si>
  <si>
    <t>-1311940627</t>
  </si>
  <si>
    <t>729*1,03 'Přepočtené koeficientem množství</t>
  </si>
  <si>
    <t>59245006</t>
  </si>
  <si>
    <t>dlažba tvar obdélník betonová pro nevidomé 200x100x60mm barevná</t>
  </si>
  <si>
    <t>-1261460484</t>
  </si>
  <si>
    <t>46*1,03 'Přepočtené koeficientem množství</t>
  </si>
  <si>
    <t>596212231</t>
  </si>
  <si>
    <t>Kladení zámkové dlažby pozemních komunikací ručně tl 80 mm skupiny C pl přes 50 do 100 m2</t>
  </si>
  <si>
    <t>-959845462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</si>
  <si>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50 do 100 m2</t>
  </si>
  <si>
    <t>https://podminky.urs.cz/item/CS_URS_2022_02/596212231</t>
  </si>
  <si>
    <t>59245020</t>
  </si>
  <si>
    <t>dlažba tvar obdélník betonová 200x100x80mm přírodní</t>
  </si>
  <si>
    <t>28769445</t>
  </si>
  <si>
    <t>5*1,03 'Přepočtené koeficientem množství</t>
  </si>
  <si>
    <t>59245226</t>
  </si>
  <si>
    <t>dlažba tvar obdélník betonová pro nevidomé 200x100x80mm barevná</t>
  </si>
  <si>
    <t>1014659619</t>
  </si>
  <si>
    <t>15*1,03 'Přepočtené koeficientem množství</t>
  </si>
  <si>
    <t>59245030</t>
  </si>
  <si>
    <t>dlažba tvar čtverec betonová 200x200x80mm přírodní</t>
  </si>
  <si>
    <t>-835889346</t>
  </si>
  <si>
    <t>135*1,03 'Přepočtené koeficientem množství</t>
  </si>
  <si>
    <t>596212232</t>
  </si>
  <si>
    <t>Kladení zámkové dlažby pozemních komunikací ručně tl 80 mm skupiny C pl přes 100 do 300 m2</t>
  </si>
  <si>
    <t>1592844142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</si>
  <si>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C, pro plochy přes 100 do 300 m2</t>
  </si>
  <si>
    <t>https://podminky.urs.cz/item/CS_URS_2022_02/596212232</t>
  </si>
  <si>
    <t>240-17,344 "parkoviště - bet.dlažba 8 cm</t>
  </si>
  <si>
    <t>(16*5,42)*0,2 "oddělená parkovací stání</t>
  </si>
  <si>
    <t>-1336112628</t>
  </si>
  <si>
    <t>222,656*1,03 'Přepočtené koeficientem množství</t>
  </si>
  <si>
    <t>59245004</t>
  </si>
  <si>
    <t>dlažba tvar čtverec betonová 200x200x80mm barevná</t>
  </si>
  <si>
    <t>1070444614</t>
  </si>
  <si>
    <t>17,344*1,03 'Přepočtené koeficientem množství</t>
  </si>
  <si>
    <t>Trubní vedení</t>
  </si>
  <si>
    <t>895941302</t>
  </si>
  <si>
    <t>Osazení vpusti uliční DN 450 z betonových dílců dno s kalištěm</t>
  </si>
  <si>
    <t>1044862453</t>
  </si>
  <si>
    <t>Osazení vpusti uliční z betonových dílců DN 450 dno s kalištěm</t>
  </si>
  <si>
    <t>https://podminky.urs.cz/item/CS_URS_2022_02/895941302</t>
  </si>
  <si>
    <t>59224495</t>
  </si>
  <si>
    <t>vpusť uliční DN 450 kaliště nízké 450/240x50mm</t>
  </si>
  <si>
    <t>811395095</t>
  </si>
  <si>
    <t>895941314</t>
  </si>
  <si>
    <t>Osazení vpusti uliční DN 450 z betonových dílců skruž horní 570 mm</t>
  </si>
  <si>
    <t>-1169036050</t>
  </si>
  <si>
    <t>Osazení vpusti uliční z betonových dílců DN 450 skruž horní 570 mm</t>
  </si>
  <si>
    <t>https://podminky.urs.cz/item/CS_URS_2022_02/895941314</t>
  </si>
  <si>
    <t>59224486</t>
  </si>
  <si>
    <t>vpusť uliční DN 450 skruž horní betonová 450/570x50mm</t>
  </si>
  <si>
    <t>289895961</t>
  </si>
  <si>
    <t>59223864</t>
  </si>
  <si>
    <t>prstenec pro uliční vpusť vyrovnávací betonový 390x60x130mm</t>
  </si>
  <si>
    <t>-1410824521</t>
  </si>
  <si>
    <t>895941322</t>
  </si>
  <si>
    <t>Osazení vpusti uliční DN 450 z betonových dílců skruž středová 295 mm</t>
  </si>
  <si>
    <t>1306421625</t>
  </si>
  <si>
    <t>Osazení vpusti uliční z betonových dílců DN 450 skruž středová 295 mm</t>
  </si>
  <si>
    <t>https://podminky.urs.cz/item/CS_URS_2022_02/895941322</t>
  </si>
  <si>
    <t>59224487</t>
  </si>
  <si>
    <t>vpusť uliční DN 450 skruž střední betonová 450/295x50mm</t>
  </si>
  <si>
    <t>1654192901</t>
  </si>
  <si>
    <t>895941331</t>
  </si>
  <si>
    <t>Osazení vpusti uliční DN 450 z betonových dílců skruž průběžná s výtokem</t>
  </si>
  <si>
    <t>872600715</t>
  </si>
  <si>
    <t>Osazení vpusti uliční z betonových dílců DN 450 skruž průběžná s výtokem</t>
  </si>
  <si>
    <t>https://podminky.urs.cz/item/CS_URS_2022_02/895941331</t>
  </si>
  <si>
    <t>59224489</t>
  </si>
  <si>
    <t>vpusť uliční DN 450 skruž průběžná s odtokem 150mm 450/450x50mm</t>
  </si>
  <si>
    <t>346883193</t>
  </si>
  <si>
    <t>899203112</t>
  </si>
  <si>
    <t>Osazení mříží litinových včetně rámů a košů na bahno pro třídu zatížení B125, C250</t>
  </si>
  <si>
    <t>-199684707</t>
  </si>
  <si>
    <t>https://podminky.urs.cz/item/CS_URS_2022_02/899203112</t>
  </si>
  <si>
    <t>55242323</t>
  </si>
  <si>
    <t>mříž D 400 - konkávní 300x500mm</t>
  </si>
  <si>
    <t>-1167123387</t>
  </si>
  <si>
    <t>28661784</t>
  </si>
  <si>
    <t>revizní šachty D 400-kalový koš pro D 315</t>
  </si>
  <si>
    <t>-1224906513</t>
  </si>
  <si>
    <t>899331111</t>
  </si>
  <si>
    <t>Výšková úprava uličního vstupu nebo vpusti do 200 mm poklopu</t>
  </si>
  <si>
    <t>-599749295</t>
  </si>
  <si>
    <t>Výšková úprava uličního vstupu nebo vpusti do 200 mm zvýšením poklopu</t>
  </si>
  <si>
    <t>https://podminky.urs.cz/item/CS_URS_2022_02/899331111</t>
  </si>
  <si>
    <t>2 "kanalizační šachty</t>
  </si>
  <si>
    <t>899431111</t>
  </si>
  <si>
    <t>Výšková úprava uličního vstupu nebo vpusti do 200 mm krycího hrnce, šoupěte nebo hydrantu</t>
  </si>
  <si>
    <t>-875162220</t>
  </si>
  <si>
    <t>Výšková úprava uličního vstupu nebo vpusti do 200 mm zvýšením krycího hrnce, šoupěte nebo hydrantu bez úpravy armatur</t>
  </si>
  <si>
    <t>https://podminky.urs.cz/item/CS_URS_2022_02/899431111</t>
  </si>
  <si>
    <t>4 "vodovodní šoupě</t>
  </si>
  <si>
    <t>2 "hydrant</t>
  </si>
  <si>
    <t>89943-2</t>
  </si>
  <si>
    <t>označník vody - bourání</t>
  </si>
  <si>
    <t>165469639</t>
  </si>
  <si>
    <t>označník vody do nové nivelety</t>
  </si>
  <si>
    <t>Ostatní konstrukce a práce, bourání</t>
  </si>
  <si>
    <t>914111111</t>
  </si>
  <si>
    <t>Montáž svislé dopravní značky do velikosti 1 m2 objímkami na sloupek nebo konzolu</t>
  </si>
  <si>
    <t>1640653145</t>
  </si>
  <si>
    <t>https://podminky.urs.cz/item/CS_URS_2022_02/914111111</t>
  </si>
  <si>
    <t>40445608</t>
  </si>
  <si>
    <t>značky 700mm</t>
  </si>
  <si>
    <t>700507488</t>
  </si>
  <si>
    <t>značky upravující přednost P1, P4 700mm</t>
  </si>
  <si>
    <t>914511112</t>
  </si>
  <si>
    <t>Montáž sloupku dopravních značek délky do 3,5 m s betonovým základem a patkou D 60 mm</t>
  </si>
  <si>
    <t>-1751272917</t>
  </si>
  <si>
    <t>Montáž sloupku dopravních značek délky do 3,5 m s betonovým základem a patkou</t>
  </si>
  <si>
    <t>https://podminky.urs.cz/item/CS_URS_2022_02/914511112</t>
  </si>
  <si>
    <t>404452250</t>
  </si>
  <si>
    <t>sloupek pro dopravní značku Zn D 60mm v 3,5m</t>
  </si>
  <si>
    <t>-167387512</t>
  </si>
  <si>
    <t>sloupek Zn 60 - 350</t>
  </si>
  <si>
    <t>404452400</t>
  </si>
  <si>
    <t>patka pro sloupek Al D 60mm</t>
  </si>
  <si>
    <t>777010537</t>
  </si>
  <si>
    <t>patka hliníková HP 60</t>
  </si>
  <si>
    <t>404452530</t>
  </si>
  <si>
    <t>víčko plastové na sloupek D 60mm</t>
  </si>
  <si>
    <t>1199504999</t>
  </si>
  <si>
    <t>víčko plastové na sloupek 60</t>
  </si>
  <si>
    <t>404452560</t>
  </si>
  <si>
    <t>svorka upínací na sloupek dopravní značky D 60mm</t>
  </si>
  <si>
    <t>-887692866</t>
  </si>
  <si>
    <t>upínací svorka na sloupek US 60</t>
  </si>
  <si>
    <t>915221121</t>
  </si>
  <si>
    <t>Vodorovné dopravní značení vodící čáry přerušované š 250 mm bílý plast</t>
  </si>
  <si>
    <t>-126312317</t>
  </si>
  <si>
    <t>Vodorovné dopravní značení stříkaným plastem vodící čára bílá šířky 250 mm přerušovaná základní</t>
  </si>
  <si>
    <t>https://podminky.urs.cz/item/CS_URS_2022_02/915221121</t>
  </si>
  <si>
    <t>915231111</t>
  </si>
  <si>
    <t>Vodorovné dopravní značení přechody pro chodce, šipky, symboly bílý plast</t>
  </si>
  <si>
    <t>1302997900</t>
  </si>
  <si>
    <t>Vodorovné dopravní značení stříkaným plastem přechody pro chodce, šipky, symboly nápisy bílé základní</t>
  </si>
  <si>
    <t>https://podminky.urs.cz/item/CS_URS_2022_02/915231111</t>
  </si>
  <si>
    <t>915611111</t>
  </si>
  <si>
    <t>Předznačení vodorovného liniového značení</t>
  </si>
  <si>
    <t>1059801977</t>
  </si>
  <si>
    <t>Předznačení pro vodorovné značení stříkané barvou nebo prováděné z nátěrových hmot liniové dělicí čáry, vodicí proužky</t>
  </si>
  <si>
    <t>https://podminky.urs.cz/item/CS_URS_2022_02/915611111</t>
  </si>
  <si>
    <t>915621111</t>
  </si>
  <si>
    <t>Předznačení vodorovného plošného značení</t>
  </si>
  <si>
    <t>-141321639</t>
  </si>
  <si>
    <t>Předznačení pro vodorovné značení stříkané barvou nebo prováděné z nátěrových hmot plošné šipky, symboly, nápisy</t>
  </si>
  <si>
    <t>https://podminky.urs.cz/item/CS_URS_2022_02/915621111</t>
  </si>
  <si>
    <t>916131213</t>
  </si>
  <si>
    <t>Osazení silničního obrubníku betonového stojatého s boční opěrou do lože z betonu prostého</t>
  </si>
  <si>
    <t>-2045406858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</si>
  <si>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</si>
  <si>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</si>
  <si>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359+135+34</t>
  </si>
  <si>
    <t>59217029</t>
  </si>
  <si>
    <t>obrubník betonový silniční nájezdový 1000x150x150mm</t>
  </si>
  <si>
    <t>1858002457</t>
  </si>
  <si>
    <t>135*1,02 'Přepočtené koeficientem množství</t>
  </si>
  <si>
    <t>59217030</t>
  </si>
  <si>
    <t>obrubník betonový silniční přechodový 1000x150x150-250mm</t>
  </si>
  <si>
    <t>-276138231</t>
  </si>
  <si>
    <t>34*1,02 'Přepočtené koeficientem množství</t>
  </si>
  <si>
    <t>59217031</t>
  </si>
  <si>
    <t>obrubník betonový silniční 1000x150x250mm</t>
  </si>
  <si>
    <t>172238663</t>
  </si>
  <si>
    <t>359*1,02 'Přepočtené koeficientem množství</t>
  </si>
  <si>
    <t>916331112</t>
  </si>
  <si>
    <t>Osazení zahradního obrubníku betonového do lože z betonu s boční opěrou</t>
  </si>
  <si>
    <t>1082829957</t>
  </si>
  <si>
    <t>Osazení zahradního obrubníku betonového s ložem tl. od 50 do 100 mm z betonu prostého tř. C 12/15 s boční opěrou z betonu prostého tř. C 12/15</t>
  </si>
  <si>
    <t>https://podminky.urs.cz/item/CS_URS_2022_02/916331112</t>
  </si>
  <si>
    <t>59217012</t>
  </si>
  <si>
    <t>obrubník betonový zahradní 500x80x250mm</t>
  </si>
  <si>
    <t>726894359</t>
  </si>
  <si>
    <t>524*1,02 'Přepočtené koeficientem množství</t>
  </si>
  <si>
    <t>77</t>
  </si>
  <si>
    <t>919121111</t>
  </si>
  <si>
    <t>Těsnění spár zálivkou za studena pro komůrky š 10 mm hl 20 mm s těsnicím profilem</t>
  </si>
  <si>
    <t>-2110516201</t>
  </si>
  <si>
    <t>Utěsnění dilatačních spár zálivkou za studena v cementobetonovém nebo živičném krytu včetně adhezního nátěru s těsnicím profilem pod zálivkou, pro komůrky šířky 10 mm, hloubky 20 mm</t>
  </si>
  <si>
    <t>https://podminky.urs.cz/item/CS_URS_2022_02/919121111</t>
  </si>
  <si>
    <t>919735112</t>
  </si>
  <si>
    <t>Řezání stávajícího živičného krytu hl přes 50 do 100 mm</t>
  </si>
  <si>
    <t>-1888863385</t>
  </si>
  <si>
    <t>Řezání stávajícího živičného krytu nebo podkladu hloubky přes 50 do 100 mm</t>
  </si>
  <si>
    <t>https://podminky.urs.cz/item/CS_URS_2022_02/919735112</t>
  </si>
  <si>
    <t>79</t>
  </si>
  <si>
    <t>965042241</t>
  </si>
  <si>
    <t>Bourání podkladů pod dlažby nebo mazanin betonových nebo z litého asfaltu tl přes 100 mm pl přes 4 m2</t>
  </si>
  <si>
    <t>-330183077</t>
  </si>
  <si>
    <t>Bourání mazanin betonových nebo z litého asfaltu tl. přes 100 mm, plochy přes 4 m2</t>
  </si>
  <si>
    <t>https://podminky.urs.cz/item/CS_URS_2022_02/965042241</t>
  </si>
  <si>
    <t>60*0,2 "bourání betonů</t>
  </si>
  <si>
    <t>916-CB-K</t>
  </si>
  <si>
    <t>M+D City blok 200x44 koncový</t>
  </si>
  <si>
    <t>-2000017664</t>
  </si>
  <si>
    <t>81</t>
  </si>
  <si>
    <t>916-CB-P</t>
  </si>
  <si>
    <t>M+D City blok 200x44 průběžný</t>
  </si>
  <si>
    <t>-1331545918</t>
  </si>
  <si>
    <t>997</t>
  </si>
  <si>
    <t>Přesun sutě</t>
  </si>
  <si>
    <t>997221551</t>
  </si>
  <si>
    <t>Vodorovná doprava suti ze sypkých materiálů do 1 km</t>
  </si>
  <si>
    <t>1896633340</t>
  </si>
  <si>
    <t>Vodorovná doprava suti bez naložení, ale se složením a s hrubým urovnáním ze sypkých materiálů, na vzdálenost do 1 km</t>
  </si>
  <si>
    <t>https://podminky.urs.cz/item/CS_URS_2022_02/997221551</t>
  </si>
  <si>
    <t>997221559</t>
  </si>
  <si>
    <t>Příplatek ZKD 1 km u vodorovné dopravy suti ze sypkých materiálů</t>
  </si>
  <si>
    <t>1302199958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</si>
  <si>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</si>
  <si>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</si>
  <si>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469,65*19 'Přepočtené koeficientem množství</t>
  </si>
  <si>
    <t>997221861</t>
  </si>
  <si>
    <t>Poplatek za uložení stavebního odpadu na recyklační skládce (skládkovné) z prostého betonu pod kódem 17 01 01</t>
  </si>
  <si>
    <t>-1761704942</t>
  </si>
  <si>
    <t>Poplatek za uložení stavebního odpadu na recyklační skládce (skládkovné) z prostého betonu zatříděného do Katalogu odpadů pod kódem 17 01 01</t>
  </si>
  <si>
    <t>https://podminky.urs.cz/item/CS_URS_2022_02/997221861</t>
  </si>
  <si>
    <t>997221875</t>
  </si>
  <si>
    <t>Poplatek za uložení stavebního odpadu na recyklační skládce (skládkovné) asfaltového bez obsahu dehtu zatříděného do Katalogu odpadů pod kódem 17 03 02</t>
  </si>
  <si>
    <t>1140634622</t>
  </si>
  <si>
    <t>https://podminky.urs.cz/item/CS_URS_2022_02/997221875</t>
  </si>
  <si>
    <t>998</t>
  </si>
  <si>
    <t>Přesun hmot</t>
  </si>
  <si>
    <t>998225111</t>
  </si>
  <si>
    <t>Přesun hmot pro pozemní komunikace s krytem z kamene, monolitickým betonovým nebo živičným</t>
  </si>
  <si>
    <t>1957266495</t>
  </si>
  <si>
    <t>https://podminky.urs.cz/item/CS_URS_2022_02/998225111</t>
  </si>
  <si>
    <t>PSV</t>
  </si>
  <si>
    <t>Práce a dodávky PSV</t>
  </si>
  <si>
    <t>711</t>
  </si>
  <si>
    <t>Izolace proti vodě, vlhkosti a plynům</t>
  </si>
  <si>
    <t>711131101</t>
  </si>
  <si>
    <t>Provedení izolace proti zemní vlhkosti pásy na sucho vodorovné AIP nebo tkaninou</t>
  </si>
  <si>
    <t>1410509340</t>
  </si>
  <si>
    <t>Provedení izolace proti zemní vlhkosti pásy na sucho AIP nebo tkaniny na ploše vodorovné V</t>
  </si>
  <si>
    <t>https://podminky.urs.cz/item/CS_URS_2022_02/711131101</t>
  </si>
  <si>
    <t>P</t>
  </si>
  <si>
    <t>Poznámka k položce:_x000d_
V případě, že by bylo nutné přistoupit k sanaci aktivní zóny zemní pláně, je výměra této položky a položek s ní souvisejících uvažována jako maximální a bude fakturována na základě skutečně provedených prací. Rozsah prací bude stanoven na základě zkoušek únosnosti zemní pláně a odsouhlasen TDI a AD. Doloženo bude geodetickým zaměřením nebo jiným způsobem po dohodě s TDI.</t>
  </si>
  <si>
    <t>1660 "komunikace - asfalt - sanace</t>
  </si>
  <si>
    <t>135 "sjezdy - bet.dlažba 8 cm - sanace</t>
  </si>
  <si>
    <t>240 "parkoviště - bet.dlažba 8 cm - sanace</t>
  </si>
  <si>
    <t>15 "reliéfní dlažba 8 cm - sanace</t>
  </si>
  <si>
    <t>69311175</t>
  </si>
  <si>
    <t>geotextilie PP s ÚV stabilizací 500g/m2</t>
  </si>
  <si>
    <t>1257049813</t>
  </si>
  <si>
    <t>textilie ÚV stabilizace 500 g/m2 do š 8,8 m</t>
  </si>
  <si>
    <t>2050*1,15 'Přepočtené koeficientem množství</t>
  </si>
  <si>
    <t>711161112</t>
  </si>
  <si>
    <t>Izolace proti zemní vlhkosti nopovou fólií vodorovná, nopek v 8,0 mm, tl do 0,6 mm</t>
  </si>
  <si>
    <t>1771575624</t>
  </si>
  <si>
    <t>Izolace proti zemní vlhkosti a beztlakové vodě nopovými fóliemi na ploše vodorovné V vrstva ochranná, odvětrávací a drenážní výška nopku 8,0 mm, tl. fólie do 0,6 mm</t>
  </si>
  <si>
    <t>https://podminky.urs.cz/item/CS_URS_2022_02/711161112</t>
  </si>
  <si>
    <t>70*0,6</t>
  </si>
  <si>
    <t>711161212</t>
  </si>
  <si>
    <t>Izolace proti zemní vlhkosti nopovou fólií svislá, nopek v 8,0 mm, tl do 0,6 mm</t>
  </si>
  <si>
    <t>595352955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</si>
  <si>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</si>
  <si>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</si>
  <si>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91</t>
  </si>
  <si>
    <t>711161384</t>
  </si>
  <si>
    <t>Izolace proti zemní vlhkosti nopovou fólií ukončení provětrávací lištou</t>
  </si>
  <si>
    <t>322918004</t>
  </si>
  <si>
    <t>Izolace proti zemní vlhkosti a beztlakové vodě nopovými fóliemi ostatní ukončení izolace provětrávací lištou</t>
  </si>
  <si>
    <t>https://podminky.urs.cz/item/CS_URS_2022_02/711161384</t>
  </si>
  <si>
    <t>998711201</t>
  </si>
  <si>
    <t>Přesun hmot procentní pro izolace proti vodě, vlhkosti a plynům v objektech v do 6 m</t>
  </si>
  <si>
    <t>220739633</t>
  </si>
  <si>
    <t>Přesun hmot pro izolace proti vodě, vlhkosti a plynům stanovený procentní sazbou (%) z ceny vodorovná dopravní vzdálenost do 50 m v objektech výšky do 6 m</t>
  </si>
  <si>
    <t>https://podminky.urs.cz/item/CS_URS_2022_02/998711201</t>
  </si>
  <si>
    <t>767</t>
  </si>
  <si>
    <t>Konstrukce zámečnické</t>
  </si>
  <si>
    <t>93</t>
  </si>
  <si>
    <t>767-GB</t>
  </si>
  <si>
    <t>Garáž plechová - bourání vč.základů</t>
  </si>
  <si>
    <t>696248033</t>
  </si>
  <si>
    <t>Garáž plechová - bourání</t>
  </si>
  <si>
    <t>OST</t>
  </si>
  <si>
    <t>Ostatní</t>
  </si>
  <si>
    <t>999-VRN-1</t>
  </si>
  <si>
    <t>Práce geotechnika</t>
  </si>
  <si>
    <t>---</t>
  </si>
  <si>
    <t>-244867466</t>
  </si>
  <si>
    <t>95</t>
  </si>
  <si>
    <t>999-VRN-2</t>
  </si>
  <si>
    <t>Zkoušky únosnosti pláně</t>
  </si>
  <si>
    <t>-881018198</t>
  </si>
  <si>
    <t>999-VRN-3</t>
  </si>
  <si>
    <t>Přechodné dopravní značení</t>
  </si>
  <si>
    <t>-1026592993</t>
  </si>
  <si>
    <t>SO102-VRN - vedlejší rozpočtové náklady</t>
  </si>
  <si>
    <t>Bc. Michal Pašava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</si>
  <si>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</si>
  <si>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</si>
  <si>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</si>
  <si>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</si>
  <si>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</si>
  <si>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030001000</t>
  </si>
  <si>
    <t>Zařízení staveniště, čištění komunikací, územní vlivy, BOZP apod</t>
  </si>
  <si>
    <t>sou</t>
  </si>
  <si>
    <t>436345853</t>
  </si>
  <si>
    <t>VRN1</t>
  </si>
  <si>
    <t>Průzkumné, geodetické a projektové práce</t>
  </si>
  <si>
    <t>012103000</t>
  </si>
  <si>
    <t>Geodetické práce před výstavbou</t>
  </si>
  <si>
    <t>…</t>
  </si>
  <si>
    <t>CS ÚRS 2023 01</t>
  </si>
  <si>
    <t>1024</t>
  </si>
  <si>
    <t>-1117705495</t>
  </si>
  <si>
    <t>https://podminky.urs.cz/item/CS_URS_2023_01/012103000</t>
  </si>
  <si>
    <t>012203000</t>
  </si>
  <si>
    <t>Geodetické práce při provádění stavby</t>
  </si>
  <si>
    <t>-1630877648</t>
  </si>
  <si>
    <t>https://podminky.urs.cz/item/CS_URS_2023_01/012203000</t>
  </si>
  <si>
    <t>012303000</t>
  </si>
  <si>
    <t>Geodetické práce po výstavbě</t>
  </si>
  <si>
    <t>755030717</t>
  </si>
  <si>
    <t>https://podminky.urs.cz/item/CS_URS_2023_01/012303000</t>
  </si>
  <si>
    <t>013254000</t>
  </si>
  <si>
    <t>Dokumentace skutečného provedení stavby</t>
  </si>
  <si>
    <t>1443526543</t>
  </si>
  <si>
    <t>https://podminky.urs.cz/item/CS_URS_2023_01/013254000</t>
  </si>
  <si>
    <t>VRN3</t>
  </si>
  <si>
    <t>Zařízení staveniště</t>
  </si>
  <si>
    <t>032103000</t>
  </si>
  <si>
    <t>Stavební buňky - dovoz, umístění, odvoz</t>
  </si>
  <si>
    <t>CS ÚRS 2023 02</t>
  </si>
  <si>
    <t>1457481245</t>
  </si>
  <si>
    <t>Náklady na stavební buňky - dovoz, umístění, odvoz</t>
  </si>
  <si>
    <t>https://podminky.urs.cz/item/CS_URS_2023_02/032103000</t>
  </si>
  <si>
    <t>032803000</t>
  </si>
  <si>
    <t>Ostatní vybavení staveniště - mobilní WC po celou dobu výstavby</t>
  </si>
  <si>
    <t>811404865</t>
  </si>
  <si>
    <t>Ostatní vybavení staveniště</t>
  </si>
  <si>
    <t>https://podminky.urs.cz/item/CS_URS_2023_02/032803000</t>
  </si>
  <si>
    <t>034503000</t>
  </si>
  <si>
    <t>Informační tabule na staveništi</t>
  </si>
  <si>
    <t>-883686209</t>
  </si>
  <si>
    <t>039203000</t>
  </si>
  <si>
    <t>Úprava terénu po zrušení zařízení staveniště</t>
  </si>
  <si>
    <t>-1634193524</t>
  </si>
  <si>
    <t>https://podminky.urs.cz/item/CS_URS_2023_02/039203000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</si>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</sst>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251102" TargetMode="External" /><Relationship Id="rId4" Type="http://schemas.openxmlformats.org/officeDocument/2006/relationships/hyperlink" Target="https://podminky.urs.cz/item/CS_URS_2022_02/113106187" TargetMode="External" /><Relationship Id="rId5" Type="http://schemas.openxmlformats.org/officeDocument/2006/relationships/hyperlink" Target="https://podminky.urs.cz/item/CS_URS_2022_02/113106190" TargetMode="External" /><Relationship Id="rId6" Type="http://schemas.openxmlformats.org/officeDocument/2006/relationships/hyperlink" Target="https://podminky.urs.cz/item/CS_URS_2022_02/113107342" TargetMode="External" /><Relationship Id="rId7" Type="http://schemas.openxmlformats.org/officeDocument/2006/relationships/hyperlink" Target="https://podminky.urs.cz/item/CS_URS_2022_02/113154113" TargetMode="External" /><Relationship Id="rId8" Type="http://schemas.openxmlformats.org/officeDocument/2006/relationships/hyperlink" Target="https://podminky.urs.cz/item/CS_URS_2022_02/113154324" TargetMode="External" /><Relationship Id="rId9" Type="http://schemas.openxmlformats.org/officeDocument/2006/relationships/hyperlink" Target="https://podminky.urs.cz/item/CS_URS_2022_02/113201112" TargetMode="External" /><Relationship Id="rId10" Type="http://schemas.openxmlformats.org/officeDocument/2006/relationships/hyperlink" Target="https://podminky.urs.cz/item/CS_URS_2022_02/121151113" TargetMode="External" /><Relationship Id="rId11" Type="http://schemas.openxmlformats.org/officeDocument/2006/relationships/hyperlink" Target="https://podminky.urs.cz/item/CS_URS_2022_02/122251105" TargetMode="External" /><Relationship Id="rId12" Type="http://schemas.openxmlformats.org/officeDocument/2006/relationships/hyperlink" Target="https://podminky.urs.cz/item/CS_URS_2022_02/132251101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71201201" TargetMode="External" /><Relationship Id="rId15" Type="http://schemas.openxmlformats.org/officeDocument/2006/relationships/hyperlink" Target="https://podminky.urs.cz/item/CS_URS_2022_02/171201231" TargetMode="External" /><Relationship Id="rId16" Type="http://schemas.openxmlformats.org/officeDocument/2006/relationships/hyperlink" Target="https://podminky.urs.cz/item/CS_URS_2022_02/181311103" TargetMode="External" /><Relationship Id="rId17" Type="http://schemas.openxmlformats.org/officeDocument/2006/relationships/hyperlink" Target="https://podminky.urs.cz/item/CS_URS_2022_02/181411131" TargetMode="External" /><Relationship Id="rId18" Type="http://schemas.openxmlformats.org/officeDocument/2006/relationships/hyperlink" Target="https://podminky.urs.cz/item/CS_URS_2022_02/181951111" TargetMode="External" /><Relationship Id="rId19" Type="http://schemas.openxmlformats.org/officeDocument/2006/relationships/hyperlink" Target="https://podminky.urs.cz/item/CS_URS_2022_02/181951112" TargetMode="External" /><Relationship Id="rId20" Type="http://schemas.openxmlformats.org/officeDocument/2006/relationships/hyperlink" Target="https://podminky.urs.cz/item/CS_URS_2022_02/211561111" TargetMode="External" /><Relationship Id="rId21" Type="http://schemas.openxmlformats.org/officeDocument/2006/relationships/hyperlink" Target="https://podminky.urs.cz/item/CS_URS_2022_02/211971110" TargetMode="External" /><Relationship Id="rId22" Type="http://schemas.openxmlformats.org/officeDocument/2006/relationships/hyperlink" Target="https://podminky.urs.cz/item/CS_URS_2022_02/212572121" TargetMode="External" /><Relationship Id="rId23" Type="http://schemas.openxmlformats.org/officeDocument/2006/relationships/hyperlink" Target="https://podminky.urs.cz/item/CS_URS_2022_02/212755214" TargetMode="External" /><Relationship Id="rId24" Type="http://schemas.openxmlformats.org/officeDocument/2006/relationships/hyperlink" Target="https://podminky.urs.cz/item/CS_URS_2021_02/564760111" TargetMode="External" /><Relationship Id="rId25" Type="http://schemas.openxmlformats.org/officeDocument/2006/relationships/hyperlink" Target="https://podminky.urs.cz/item/CS_URS_2022_02/564861111" TargetMode="External" /><Relationship Id="rId26" Type="http://schemas.openxmlformats.org/officeDocument/2006/relationships/hyperlink" Target="https://podminky.urs.cz/item/CS_URS_2022_02/565165101" TargetMode="External" /><Relationship Id="rId27" Type="http://schemas.openxmlformats.org/officeDocument/2006/relationships/hyperlink" Target="https://podminky.urs.cz/item/CS_URS_2022_02/571908111" TargetMode="External" /><Relationship Id="rId28" Type="http://schemas.openxmlformats.org/officeDocument/2006/relationships/hyperlink" Target="https://podminky.urs.cz/item/CS_URS_2022_02/573111113" TargetMode="External" /><Relationship Id="rId29" Type="http://schemas.openxmlformats.org/officeDocument/2006/relationships/hyperlink" Target="https://podminky.urs.cz/item/CS_URS_2022_02/573211112" TargetMode="External" /><Relationship Id="rId30" Type="http://schemas.openxmlformats.org/officeDocument/2006/relationships/hyperlink" Target="https://podminky.urs.cz/item/CS_URS_2022_02/577134111" TargetMode="External" /><Relationship Id="rId31" Type="http://schemas.openxmlformats.org/officeDocument/2006/relationships/hyperlink" Target="https://podminky.urs.cz/item/CS_URS_2022_02/577144111" TargetMode="External" /><Relationship Id="rId32" Type="http://schemas.openxmlformats.org/officeDocument/2006/relationships/hyperlink" Target="https://podminky.urs.cz/item/CS_URS_2022_02/596211111" TargetMode="External" /><Relationship Id="rId33" Type="http://schemas.openxmlformats.org/officeDocument/2006/relationships/hyperlink" Target="https://podminky.urs.cz/item/CS_URS_2022_02/596212231" TargetMode="External" /><Relationship Id="rId34" Type="http://schemas.openxmlformats.org/officeDocument/2006/relationships/hyperlink" Target="https://podminky.urs.cz/item/CS_URS_2022_02/596212232" TargetMode="External" /><Relationship Id="rId35" Type="http://schemas.openxmlformats.org/officeDocument/2006/relationships/hyperlink" Target="https://podminky.urs.cz/item/CS_URS_2022_02/895941302" TargetMode="External" /><Relationship Id="rId36" Type="http://schemas.openxmlformats.org/officeDocument/2006/relationships/hyperlink" Target="https://podminky.urs.cz/item/CS_URS_2022_02/895941314" TargetMode="External" /><Relationship Id="rId37" Type="http://schemas.openxmlformats.org/officeDocument/2006/relationships/hyperlink" Target="https://podminky.urs.cz/item/CS_URS_2022_02/895941322" TargetMode="External" /><Relationship Id="rId38" Type="http://schemas.openxmlformats.org/officeDocument/2006/relationships/hyperlink" Target="https://podminky.urs.cz/item/CS_URS_2022_02/895941331" TargetMode="External" /><Relationship Id="rId39" Type="http://schemas.openxmlformats.org/officeDocument/2006/relationships/hyperlink" Target="https://podminky.urs.cz/item/CS_URS_2022_02/899203112" TargetMode="External" /><Relationship Id="rId40" Type="http://schemas.openxmlformats.org/officeDocument/2006/relationships/hyperlink" Target="https://podminky.urs.cz/item/CS_URS_2022_02/899331111" TargetMode="External" /><Relationship Id="rId41" Type="http://schemas.openxmlformats.org/officeDocument/2006/relationships/hyperlink" Target="https://podminky.urs.cz/item/CS_URS_2022_02/899431111" TargetMode="External" /><Relationship Id="rId42" Type="http://schemas.openxmlformats.org/officeDocument/2006/relationships/hyperlink" Target="https://podminky.urs.cz/item/CS_URS_2022_02/914111111" TargetMode="External" /><Relationship Id="rId43" Type="http://schemas.openxmlformats.org/officeDocument/2006/relationships/hyperlink" Target="https://podminky.urs.cz/item/CS_URS_2022_02/914511112" TargetMode="External" /><Relationship Id="rId44" Type="http://schemas.openxmlformats.org/officeDocument/2006/relationships/hyperlink" Target="https://podminky.urs.cz/item/CS_URS_2022_02/915221121" TargetMode="External" /><Relationship Id="rId45" Type="http://schemas.openxmlformats.org/officeDocument/2006/relationships/hyperlink" Target="https://podminky.urs.cz/item/CS_URS_2022_02/915231111" TargetMode="External" /><Relationship Id="rId46" Type="http://schemas.openxmlformats.org/officeDocument/2006/relationships/hyperlink" Target="https://podminky.urs.cz/item/CS_URS_2022_02/915611111" TargetMode="External" /><Relationship Id="rId47" Type="http://schemas.openxmlformats.org/officeDocument/2006/relationships/hyperlink" Target="https://podminky.urs.cz/item/CS_URS_2022_02/915621111" TargetMode="External" /><Relationship Id="rId48" Type="http://schemas.openxmlformats.org/officeDocument/2006/relationships/hyperlink" Target="https://podminky.urs.cz/item/CS_URS_2022_02/916131213" TargetMode="External" /><Relationship Id="rId49" Type="http://schemas.openxmlformats.org/officeDocument/2006/relationships/hyperlink" Target="https://podminky.urs.cz/item/CS_URS_2022_02/916331112" TargetMode="External" /><Relationship Id="rId50" Type="http://schemas.openxmlformats.org/officeDocument/2006/relationships/hyperlink" Target="https://podminky.urs.cz/item/CS_URS_2022_02/919121111" TargetMode="External" /><Relationship Id="rId51" Type="http://schemas.openxmlformats.org/officeDocument/2006/relationships/hyperlink" Target="https://podminky.urs.cz/item/CS_URS_2022_02/919735112" TargetMode="External" /><Relationship Id="rId52" Type="http://schemas.openxmlformats.org/officeDocument/2006/relationships/hyperlink" Target="https://podminky.urs.cz/item/CS_URS_2022_02/965042241" TargetMode="External" /><Relationship Id="rId53" Type="http://schemas.openxmlformats.org/officeDocument/2006/relationships/hyperlink" Target="https://podminky.urs.cz/item/CS_URS_2022_02/997221551" TargetMode="External" /><Relationship Id="rId54" Type="http://schemas.openxmlformats.org/officeDocument/2006/relationships/hyperlink" Target="https://podminky.urs.cz/item/CS_URS_2022_02/997221559" TargetMode="External" /><Relationship Id="rId55" Type="http://schemas.openxmlformats.org/officeDocument/2006/relationships/hyperlink" Target="https://podminky.urs.cz/item/CS_URS_2022_02/997221861" TargetMode="External" /><Relationship Id="rId56" Type="http://schemas.openxmlformats.org/officeDocument/2006/relationships/hyperlink" Target="https://podminky.urs.cz/item/CS_URS_2022_02/997221875" TargetMode="External" /><Relationship Id="rId57" Type="http://schemas.openxmlformats.org/officeDocument/2006/relationships/hyperlink" Target="https://podminky.urs.cz/item/CS_URS_2022_02/998225111" TargetMode="External" /><Relationship Id="rId58" Type="http://schemas.openxmlformats.org/officeDocument/2006/relationships/hyperlink" Target="https://podminky.urs.cz/item/CS_URS_2022_02/711131101" TargetMode="External" /><Relationship Id="rId59" Type="http://schemas.openxmlformats.org/officeDocument/2006/relationships/hyperlink" Target="https://podminky.urs.cz/item/CS_URS_2022_02/711161112" TargetMode="External" /><Relationship Id="rId60" Type="http://schemas.openxmlformats.org/officeDocument/2006/relationships/hyperlink" Target="https://podminky.urs.cz/item/CS_URS_2022_02/711161212" TargetMode="External" /><Relationship Id="rId61" Type="http://schemas.openxmlformats.org/officeDocument/2006/relationships/hyperlink" Target="https://podminky.urs.cz/item/CS_URS_2022_02/711161384" TargetMode="External" /><Relationship Id="rId62" Type="http://schemas.openxmlformats.org/officeDocument/2006/relationships/hyperlink" Target="https://podminky.urs.cz/item/CS_URS_2022_02/998711201" TargetMode="External" /><Relationship Id="rId6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2/032103000" TargetMode="External" /><Relationship Id="rId6" Type="http://schemas.openxmlformats.org/officeDocument/2006/relationships/hyperlink" Target="https://podminky.urs.cz/item/CS_URS_2023_02/032803000" TargetMode="External" /><Relationship Id="rId7" Type="http://schemas.openxmlformats.org/officeDocument/2006/relationships/hyperlink" Target="https://podminky.urs.cz/item/CS_URS_2023_02/039203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200702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Obytná zóna Včelnice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Chodová Planá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8. 3. 2023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Městys Chodová Planá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 P I R A L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Milan Hájek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'SO102-D.01 - dešťová kana...'!J30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'SO102-D.01 - dešťová kana...'!P96</f>
        <v>0</v>
      </c>
      <c r="AV55" s="120">
        <f>'SO102-D.01 - dešťová kana...'!J33</f>
        <v>0</v>
      </c>
      <c r="AW55" s="120">
        <f>'SO102-D.01 - dešťová kana...'!J34</f>
        <v>0</v>
      </c>
      <c r="AX55" s="120">
        <f>'SO102-D.01 - dešťová kana...'!J35</f>
        <v>0</v>
      </c>
      <c r="AY55" s="120">
        <f>'SO102-D.01 - dešťová kana...'!J36</f>
        <v>0</v>
      </c>
      <c r="AZ55" s="120">
        <f>'SO102-D.01 - dešťová kana...'!F33</f>
        <v>0</v>
      </c>
      <c r="BA55" s="120">
        <f>'SO102-D.01 - dešťová kana...'!F34</f>
        <v>0</v>
      </c>
      <c r="BB55" s="120">
        <f>'SO102-D.01 - dešťová kana...'!F35</f>
        <v>0</v>
      </c>
      <c r="BC55" s="120">
        <f>'SO102-D.01 - dešťová kana...'!F36</f>
        <v>0</v>
      </c>
      <c r="BD55" s="122">
        <f>'SO102-D.01 - dešťová kana...'!F37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24.7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'SO102-D.02 - splašková ka...'!J30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'SO102-D.02 - splašková ka...'!P91</f>
        <v>0</v>
      </c>
      <c r="AV56" s="120">
        <f>'SO102-D.02 - splašková ka...'!J33</f>
        <v>0</v>
      </c>
      <c r="AW56" s="120">
        <f>'SO102-D.02 - splašková ka...'!J34</f>
        <v>0</v>
      </c>
      <c r="AX56" s="120">
        <f>'SO102-D.02 - splašková ka...'!J35</f>
        <v>0</v>
      </c>
      <c r="AY56" s="120">
        <f>'SO102-D.02 - splašková ka...'!J36</f>
        <v>0</v>
      </c>
      <c r="AZ56" s="120">
        <f>'SO102-D.02 - splašková ka...'!F33</f>
        <v>0</v>
      </c>
      <c r="BA56" s="120">
        <f>'SO102-D.02 - splašková ka...'!F34</f>
        <v>0</v>
      </c>
      <c r="BB56" s="120">
        <f>'SO102-D.02 - splašková ka...'!F35</f>
        <v>0</v>
      </c>
      <c r="BC56" s="120">
        <f>'SO102-D.02 - splašková ka...'!F36</f>
        <v>0</v>
      </c>
      <c r="BD56" s="122">
        <f>'SO102-D.02 - splašková ka...'!F37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24.7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'SO102-D.03 - vodovod'!J30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'SO102-D.03 - vodovod'!P92</f>
        <v>0</v>
      </c>
      <c r="AV57" s="120">
        <f>'SO102-D.03 - vodovod'!J33</f>
        <v>0</v>
      </c>
      <c r="AW57" s="120">
        <f>'SO102-D.03 - vodovod'!J34</f>
        <v>0</v>
      </c>
      <c r="AX57" s="120">
        <f>'SO102-D.03 - vodovod'!J35</f>
        <v>0</v>
      </c>
      <c r="AY57" s="120">
        <f>'SO102-D.03 - vodovod'!J36</f>
        <v>0</v>
      </c>
      <c r="AZ57" s="120">
        <f>'SO102-D.03 - vodovod'!F33</f>
        <v>0</v>
      </c>
      <c r="BA57" s="120">
        <f>'SO102-D.03 - vodovod'!F34</f>
        <v>0</v>
      </c>
      <c r="BB57" s="120">
        <f>'SO102-D.03 - vodovod'!F35</f>
        <v>0</v>
      </c>
      <c r="BC57" s="120">
        <f>'SO102-D.03 - vodovod'!F36</f>
        <v>0</v>
      </c>
      <c r="BD57" s="122">
        <f>'SO102-D.03 - vodovod'!F37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24.7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'SO102-D.04 - plynovod'!J30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'SO102-D.04 - plynovod'!P89</f>
        <v>0</v>
      </c>
      <c r="AV58" s="120">
        <f>'SO102-D.04 - plynovod'!J33</f>
        <v>0</v>
      </c>
      <c r="AW58" s="120">
        <f>'SO102-D.04 - plynovod'!J34</f>
        <v>0</v>
      </c>
      <c r="AX58" s="120">
        <f>'SO102-D.04 - plynovod'!J35</f>
        <v>0</v>
      </c>
      <c r="AY58" s="120">
        <f>'SO102-D.04 - plynovod'!J36</f>
        <v>0</v>
      </c>
      <c r="AZ58" s="120">
        <f>'SO102-D.04 - plynovod'!F33</f>
        <v>0</v>
      </c>
      <c r="BA58" s="120">
        <f>'SO102-D.04 - plynovod'!F34</f>
        <v>0</v>
      </c>
      <c r="BB58" s="120">
        <f>'SO102-D.04 - plynovod'!F35</f>
        <v>0</v>
      </c>
      <c r="BC58" s="120">
        <f>'SO102-D.04 - plynovod'!F36</f>
        <v>0</v>
      </c>
      <c r="BD58" s="122">
        <f>'SO102-D.04 - plynovod'!F37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7" customFormat="1" ht="24.75" customHeight="1">
      <c r="A59" s="111" t="s">
        <v>78</v>
      </c>
      <c r="B59" s="112"/>
      <c r="C59" s="113"/>
      <c r="D59" s="114" t="s">
        <v>94</v>
      </c>
      <c r="E59" s="114"/>
      <c r="F59" s="114"/>
      <c r="G59" s="114"/>
      <c r="H59" s="114"/>
      <c r="I59" s="115"/>
      <c r="J59" s="114" t="s">
        <v>95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'SO102-D.05 - veřejné osvě...'!J30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'SO102-D.05 - veřejné osvě...'!P83</f>
        <v>0</v>
      </c>
      <c r="AV59" s="120">
        <f>'SO102-D.05 - veřejné osvě...'!J33</f>
        <v>0</v>
      </c>
      <c r="AW59" s="120">
        <f>'SO102-D.05 - veřejné osvě...'!J34</f>
        <v>0</v>
      </c>
      <c r="AX59" s="120">
        <f>'SO102-D.05 - veřejné osvě...'!J35</f>
        <v>0</v>
      </c>
      <c r="AY59" s="120">
        <f>'SO102-D.05 - veřejné osvě...'!J36</f>
        <v>0</v>
      </c>
      <c r="AZ59" s="120">
        <f>'SO102-D.05 - veřejné osvě...'!F33</f>
        <v>0</v>
      </c>
      <c r="BA59" s="120">
        <f>'SO102-D.05 - veřejné osvě...'!F34</f>
        <v>0</v>
      </c>
      <c r="BB59" s="120">
        <f>'SO102-D.05 - veřejné osvě...'!F35</f>
        <v>0</v>
      </c>
      <c r="BC59" s="120">
        <f>'SO102-D.05 - veřejné osvě...'!F36</f>
        <v>0</v>
      </c>
      <c r="BD59" s="122">
        <f>'SO102-D.05 - veřejné osvě...'!F37</f>
        <v>0</v>
      </c>
      <c r="BE59" s="7"/>
      <c r="BT59" s="123" t="s">
        <v>82</v>
      </c>
      <c r="BV59" s="123" t="s">
        <v>76</v>
      </c>
      <c r="BW59" s="123" t="s">
        <v>96</v>
      </c>
      <c r="BX59" s="123" t="s">
        <v>5</v>
      </c>
      <c r="CL59" s="123" t="s">
        <v>19</v>
      </c>
      <c r="CM59" s="123" t="s">
        <v>84</v>
      </c>
    </row>
    <row r="60" s="7" customFormat="1" ht="24.75" customHeight="1">
      <c r="A60" s="111" t="s">
        <v>78</v>
      </c>
      <c r="B60" s="112"/>
      <c r="C60" s="113"/>
      <c r="D60" s="114" t="s">
        <v>97</v>
      </c>
      <c r="E60" s="114"/>
      <c r="F60" s="114"/>
      <c r="G60" s="114"/>
      <c r="H60" s="114"/>
      <c r="I60" s="115"/>
      <c r="J60" s="114" t="s">
        <v>98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'SO102-D.100 - komunikace 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19">
        <v>0</v>
      </c>
      <c r="AT60" s="120">
        <f>ROUND(SUM(AV60:AW60),2)</f>
        <v>0</v>
      </c>
      <c r="AU60" s="121">
        <f>'SO102-D.100 - komunikace ...'!P91</f>
        <v>0</v>
      </c>
      <c r="AV60" s="120">
        <f>'SO102-D.100 - komunikace ...'!J33</f>
        <v>0</v>
      </c>
      <c r="AW60" s="120">
        <f>'SO102-D.100 - komunikace ...'!J34</f>
        <v>0</v>
      </c>
      <c r="AX60" s="120">
        <f>'SO102-D.100 - komunikace ...'!J35</f>
        <v>0</v>
      </c>
      <c r="AY60" s="120">
        <f>'SO102-D.100 - komunikace ...'!J36</f>
        <v>0</v>
      </c>
      <c r="AZ60" s="120">
        <f>'SO102-D.100 - komunikace ...'!F33</f>
        <v>0</v>
      </c>
      <c r="BA60" s="120">
        <f>'SO102-D.100 - komunikace ...'!F34</f>
        <v>0</v>
      </c>
      <c r="BB60" s="120">
        <f>'SO102-D.100 - komunikace ...'!F35</f>
        <v>0</v>
      </c>
      <c r="BC60" s="120">
        <f>'SO102-D.100 - komunikace ...'!F36</f>
        <v>0</v>
      </c>
      <c r="BD60" s="122">
        <f>'SO102-D.100 - komunikace ...'!F37</f>
        <v>0</v>
      </c>
      <c r="BE60" s="7"/>
      <c r="BT60" s="123" t="s">
        <v>82</v>
      </c>
      <c r="BV60" s="123" t="s">
        <v>76</v>
      </c>
      <c r="BW60" s="123" t="s">
        <v>99</v>
      </c>
      <c r="BX60" s="123" t="s">
        <v>5</v>
      </c>
      <c r="CL60" s="123" t="s">
        <v>19</v>
      </c>
      <c r="CM60" s="123" t="s">
        <v>84</v>
      </c>
    </row>
    <row r="61" s="7" customFormat="1" ht="24.75" customHeight="1">
      <c r="A61" s="111" t="s">
        <v>78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'SO102-VRN - vedlejší rozp...'!J30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81</v>
      </c>
      <c r="AR61" s="118"/>
      <c r="AS61" s="124">
        <v>0</v>
      </c>
      <c r="AT61" s="125">
        <f>ROUND(SUM(AV61:AW61),2)</f>
        <v>0</v>
      </c>
      <c r="AU61" s="126">
        <f>'SO102-VRN - vedlejší rozp...'!P82</f>
        <v>0</v>
      </c>
      <c r="AV61" s="125">
        <f>'SO102-VRN - vedlejší rozp...'!J33</f>
        <v>0</v>
      </c>
      <c r="AW61" s="125">
        <f>'SO102-VRN - vedlejší rozp...'!J34</f>
        <v>0</v>
      </c>
      <c r="AX61" s="125">
        <f>'SO102-VRN - vedlejší rozp...'!J35</f>
        <v>0</v>
      </c>
      <c r="AY61" s="125">
        <f>'SO102-VRN - vedlejší rozp...'!J36</f>
        <v>0</v>
      </c>
      <c r="AZ61" s="125">
        <f>'SO102-VRN - vedlejší rozp...'!F33</f>
        <v>0</v>
      </c>
      <c r="BA61" s="125">
        <f>'SO102-VRN - vedlejší rozp...'!F34</f>
        <v>0</v>
      </c>
      <c r="BB61" s="125">
        <f>'SO102-VRN - vedlejší rozp...'!F35</f>
        <v>0</v>
      </c>
      <c r="BC61" s="125">
        <f>'SO102-VRN - vedlejší rozp...'!F36</f>
        <v>0</v>
      </c>
      <c r="BD61" s="127">
        <f>'SO102-VRN - vedlejší rozp...'!F37</f>
        <v>0</v>
      </c>
      <c r="BE61" s="7"/>
      <c r="BT61" s="123" t="s">
        <v>82</v>
      </c>
      <c r="BV61" s="123" t="s">
        <v>76</v>
      </c>
      <c r="BW61" s="123" t="s">
        <v>102</v>
      </c>
      <c r="BX61" s="123" t="s">
        <v>5</v>
      </c>
      <c r="CL61" s="123" t="s">
        <v>19</v>
      </c>
      <c r="CM61" s="123" t="s">
        <v>84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jROTQKsggVNlvdtC0uM3jq6iiIk6oEt4LibEdYToYpuYdiwbfNpGhKB+IE6IV2BY399k4lac5cB/pHnOLkVLDA==" hashValue="k6/Yf/JMbSUZ9CTGbqIVYNesdN8wTT45HDJHQUGcynbr7qjRL5stKQn7zR+jwMzewLrcTTyWfW0POJNzsLiU8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2-D.01 - dešťová kana...'!C2" display="/"/>
    <hyperlink ref="A56" location="'SO102-D.02 - splašková ka...'!C2" display="/"/>
    <hyperlink ref="A57" location="'SO102-D.03 - vodovod'!C2" display="/"/>
    <hyperlink ref="A58" location="'SO102-D.04 - plynovod'!C2" display="/"/>
    <hyperlink ref="A59" location="'SO102-D.05 - veřejné osvě...'!C2" display="/"/>
    <hyperlink ref="A60" location="'SO102-D.100 - komunikace ...'!C2" display="/"/>
    <hyperlink ref="A61" location="'SO102-VRN - vedlejší rozp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ROUND((SUM(BE96:BE265)),  2)</f>
        <v>0</v>
      </c>
      <c r="G33" s="38"/>
      <c r="H33" s="38"/>
      <c r="I33" s="148">
        <v>0.20999999999999999</v>
      </c>
      <c r="J33" s="147">
        <f>ROUND(((SUM(BE96:BE265))*I33),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ROUND((SUM(BF96:BF265)),  2)</f>
        <v>0</v>
      </c>
      <c r="G34" s="38"/>
      <c r="H34" s="38"/>
      <c r="I34" s="148">
        <v>0.12</v>
      </c>
      <c r="J34" s="147">
        <f>ROUND(((SUM(BF96:BF265))*I34),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ROUND((SUM(BG96:BG265)),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ROUND((SUM(BH96:BH265)),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ROUND((SUM(BI96:BI265)),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SO102-D.01 - dešťová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112</v>
      </c>
      <c r="E61" s="168"/>
      <c r="F61" s="168"/>
      <c r="G61" s="168"/>
      <c r="H61" s="168"/>
      <c r="I61" s="168"/>
      <c r="J61" s="169">
        <f>J102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113</v>
      </c>
      <c r="E62" s="168"/>
      <c r="F62" s="168"/>
      <c r="G62" s="168"/>
      <c r="H62" s="168"/>
      <c r="I62" s="168"/>
      <c r="J62" s="169">
        <f>J105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114</v>
      </c>
      <c r="E63" s="168"/>
      <c r="F63" s="168"/>
      <c r="G63" s="168"/>
      <c r="H63" s="168"/>
      <c r="I63" s="168"/>
      <c r="J63" s="169">
        <f>J124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115</v>
      </c>
      <c r="E64" s="168"/>
      <c r="F64" s="168"/>
      <c r="G64" s="168"/>
      <c r="H64" s="168"/>
      <c r="I64" s="168"/>
      <c r="J64" s="169">
        <f>J133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116</v>
      </c>
      <c r="E65" s="168"/>
      <c r="F65" s="168"/>
      <c r="G65" s="168"/>
      <c r="H65" s="168"/>
      <c r="I65" s="168"/>
      <c r="J65" s="169">
        <f>J138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117</v>
      </c>
      <c r="E66" s="168"/>
      <c r="F66" s="168"/>
      <c r="G66" s="168"/>
      <c r="H66" s="168"/>
      <c r="I66" s="168"/>
      <c r="J66" s="169">
        <f>J147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118</v>
      </c>
      <c r="E67" s="168"/>
      <c r="F67" s="168"/>
      <c r="G67" s="168"/>
      <c r="H67" s="168"/>
      <c r="I67" s="168"/>
      <c r="J67" s="169">
        <f>J150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119</v>
      </c>
      <c r="E68" s="168"/>
      <c r="F68" s="168"/>
      <c r="G68" s="168"/>
      <c r="H68" s="168"/>
      <c r="I68" s="168"/>
      <c r="J68" s="169">
        <f>J155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120</v>
      </c>
      <c r="E69" s="168"/>
      <c r="F69" s="168"/>
      <c r="G69" s="168"/>
      <c r="H69" s="168"/>
      <c r="I69" s="168"/>
      <c r="J69" s="169">
        <f>J158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121</v>
      </c>
      <c r="E70" s="168"/>
      <c r="F70" s="168"/>
      <c r="G70" s="168"/>
      <c r="H70" s="168"/>
      <c r="I70" s="168"/>
      <c r="J70" s="169">
        <f>J161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122</v>
      </c>
      <c r="E71" s="168"/>
      <c r="F71" s="168"/>
      <c r="G71" s="168"/>
      <c r="H71" s="168"/>
      <c r="I71" s="168"/>
      <c r="J71" s="169">
        <f>J164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123</v>
      </c>
      <c r="E72" s="168"/>
      <c r="F72" s="168"/>
      <c r="G72" s="168"/>
      <c r="H72" s="168"/>
      <c r="I72" s="168"/>
      <c r="J72" s="169">
        <f>J167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124</v>
      </c>
      <c r="E73" s="168"/>
      <c r="F73" s="168"/>
      <c r="G73" s="168"/>
      <c r="H73" s="168"/>
      <c r="I73" s="168"/>
      <c r="J73" s="169">
        <f>J178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5"/>
      <c r="C74" s="166"/>
      <c r="D74" s="167" t="s">
        <v>125</v>
      </c>
      <c r="E74" s="168"/>
      <c r="F74" s="168"/>
      <c r="G74" s="168"/>
      <c r="H74" s="168"/>
      <c r="I74" s="168"/>
      <c r="J74" s="169">
        <f>J197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5"/>
      <c r="C75" s="166"/>
      <c r="D75" s="167" t="s">
        <v>126</v>
      </c>
      <c r="E75" s="168"/>
      <c r="F75" s="168"/>
      <c r="G75" s="168"/>
      <c r="H75" s="168"/>
      <c r="I75" s="168"/>
      <c r="J75" s="169">
        <f>J200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5"/>
      <c r="C76" s="166"/>
      <c r="D76" s="167" t="s">
        <v>127</v>
      </c>
      <c r="E76" s="168"/>
      <c r="F76" s="168"/>
      <c r="G76" s="168"/>
      <c r="H76" s="168"/>
      <c r="I76" s="168"/>
      <c r="J76" s="169">
        <f>J205</f>
        <v>0</v>
      </c>
      <c r="K76" s="166"/>
      <c r="L76" s="17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128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0" t="str">
        <f>E7</f>
        <v>Obytná zóna Včelnice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104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SO102-D.01 - dešťová kanalizace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Chodová Planá</v>
      </c>
      <c r="G90" s="40"/>
      <c r="H90" s="40"/>
      <c r="I90" s="32" t="s">
        <v>23</v>
      </c>
      <c r="J90" s="72" t="str">
        <f>IF(J12="","",J12)</f>
        <v>8. 3. 2023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E15</f>
        <v>Městys Chodová Planá</v>
      </c>
      <c r="G92" s="40"/>
      <c r="H92" s="40"/>
      <c r="I92" s="32" t="s">
        <v>31</v>
      </c>
      <c r="J92" s="36" t="str">
        <f>E21</f>
        <v>ing. Jaroslav Krystyník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29</v>
      </c>
      <c r="D93" s="40"/>
      <c r="E93" s="40"/>
      <c r="F93" s="27" t="str">
        <f>IF(E18="","",E18)</f>
        <v>Vyplň údaj</v>
      </c>
      <c r="G93" s="40"/>
      <c r="H93" s="40"/>
      <c r="I93" s="32" t="s">
        <v>36</v>
      </c>
      <c r="J93" s="36" t="str">
        <f>E24</f>
        <v>ing. Jaroslav Krystyník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0" customFormat="1" ht="29.28" customHeight="1">
      <c r="A95" s="171"/>
      <c r="B95" s="172"/>
      <c r="C95" s="173" t="s">
        <v>129</v>
      </c>
      <c r="D95" s="174" t="s">
        <v>59</v>
      </c>
      <c r="E95" s="174" t="s">
        <v>55</v>
      </c>
      <c r="F95" s="174" t="s">
        <v>56</v>
      </c>
      <c r="G95" s="174" t="s">
        <v>130</v>
      </c>
      <c r="H95" s="174" t="s">
        <v>131</v>
      </c>
      <c r="I95" s="174" t="s">
        <v>132</v>
      </c>
      <c r="J95" s="174" t="s">
        <v>109</v>
      </c>
      <c r="K95" s="175" t="s">
        <v>133</v>
      </c>
      <c r="L95" s="176"/>
      <c r="M95" s="92" t="s">
        <v>19</v>
      </c>
      <c r="N95" s="93" t="s">
        <v>44</v>
      </c>
      <c r="O95" s="93" t="s">
        <v>134</v>
      </c>
      <c r="P95" s="93" t="s">
        <v>135</v>
      </c>
      <c r="Q95" s="93" t="s">
        <v>136</v>
      </c>
      <c r="R95" s="93" t="s">
        <v>137</v>
      </c>
      <c r="S95" s="93" t="s">
        <v>138</v>
      </c>
      <c r="T95" s="94" t="s">
        <v>139</v>
      </c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</row>
    <row r="96" s="2" customFormat="1" ht="22.8" customHeight="1">
      <c r="A96" s="38"/>
      <c r="B96" s="39"/>
      <c r="C96" s="99" t="s">
        <v>140</v>
      </c>
      <c r="D96" s="40"/>
      <c r="E96" s="40"/>
      <c r="F96" s="40"/>
      <c r="G96" s="40"/>
      <c r="H96" s="40"/>
      <c r="I96" s="40"/>
      <c r="J96" s="177">
        <f>BK96</f>
        <v>0</v>
      </c>
      <c r="K96" s="40"/>
      <c r="L96" s="44"/>
      <c r="M96" s="95"/>
      <c r="N96" s="178"/>
      <c r="O96" s="96"/>
      <c r="P96" s="179">
        <f>P97+P102+P105+P124+P133+P138+P147+P150+P155+P158+P161+P164+P167+P178+P197+P200+P205</f>
        <v>0</v>
      </c>
      <c r="Q96" s="96"/>
      <c r="R96" s="179">
        <f>R97+R102+R105+R124+R133+R138+R147+R150+R155+R158+R161+R164+R167+R178+R197+R200+R205</f>
        <v>310.99277149999995</v>
      </c>
      <c r="S96" s="96"/>
      <c r="T96" s="180">
        <f>T97+T102+T105+T124+T133+T138+T147+T150+T155+T158+T161+T164+T167+T178+T197+T200+T205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73</v>
      </c>
      <c r="AU96" s="17" t="s">
        <v>110</v>
      </c>
      <c r="BK96" s="181">
        <f>BK97+BK102+BK105+BK124+BK133+BK138+BK147+BK150+BK155+BK158+BK161+BK164+BK167+BK178+BK197+BK200+BK205</f>
        <v>0</v>
      </c>
    </row>
    <row r="97" s="11" customFormat="1" ht="25.92" customHeight="1">
      <c r="A97" s="11"/>
      <c r="B97" s="182"/>
      <c r="C97" s="183"/>
      <c r="D97" s="184" t="s">
        <v>73</v>
      </c>
      <c r="E97" s="185" t="s">
        <v>141</v>
      </c>
      <c r="F97" s="185" t="s">
        <v>142</v>
      </c>
      <c r="G97" s="183"/>
      <c r="H97" s="183"/>
      <c r="I97" s="186"/>
      <c r="J97" s="187">
        <f>BK97</f>
        <v>0</v>
      </c>
      <c r="K97" s="183"/>
      <c r="L97" s="188"/>
      <c r="M97" s="189"/>
      <c r="N97" s="190"/>
      <c r="O97" s="190"/>
      <c r="P97" s="191">
        <f>SUM(P98:P101)</f>
        <v>0</v>
      </c>
      <c r="Q97" s="190"/>
      <c r="R97" s="191">
        <f>SUM(R98:R101)</f>
        <v>0.33710000000000001</v>
      </c>
      <c r="S97" s="190"/>
      <c r="T97" s="192">
        <f>SUM(T98:T101)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193" t="s">
        <v>82</v>
      </c>
      <c r="AT97" s="194" t="s">
        <v>73</v>
      </c>
      <c r="AU97" s="194" t="s">
        <v>74</v>
      </c>
      <c r="AY97" s="193" t="s">
        <v>143</v>
      </c>
      <c r="BK97" s="195">
        <f>SUM(BK98:BK101)</f>
        <v>0</v>
      </c>
    </row>
    <row r="98" s="2" customFormat="1" ht="16.5" customHeight="1">
      <c r="A98" s="38"/>
      <c r="B98" s="39"/>
      <c r="C98" s="196" t="s">
        <v>82</v>
      </c>
      <c r="D98" s="196" t="s">
        <v>144</v>
      </c>
      <c r="E98" s="197" t="s">
        <v>145</v>
      </c>
      <c r="F98" s="198" t="s">
        <v>146</v>
      </c>
      <c r="G98" s="199" t="s">
        <v>147</v>
      </c>
      <c r="H98" s="200">
        <v>12</v>
      </c>
      <c r="I98" s="201"/>
      <c r="J98" s="202">
        <f>ROUND(I98*H98,2)</f>
        <v>0</v>
      </c>
      <c r="K98" s="198" t="s">
        <v>148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0.02478</v>
      </c>
      <c r="R98" s="205">
        <f>Q98*H98</f>
        <v>0.29736000000000001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149</v>
      </c>
      <c r="AT98" s="207" t="s">
        <v>144</v>
      </c>
      <c r="AU98" s="207" t="s">
        <v>82</v>
      </c>
      <c r="AY98" s="17" t="s">
        <v>143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149</v>
      </c>
      <c r="BM98" s="207" t="s">
        <v>84</v>
      </c>
    </row>
    <row r="99" s="2" customFormat="1">
      <c r="A99" s="38"/>
      <c r="B99" s="39"/>
      <c r="C99" s="40"/>
      <c r="D99" s="209" t="s">
        <v>150</v>
      </c>
      <c r="E99" s="40"/>
      <c r="F99" s="210" t="s">
        <v>146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150</v>
      </c>
      <c r="AU99" s="17" t="s">
        <v>82</v>
      </c>
    </row>
    <row r="100" s="2" customFormat="1" ht="16.5" customHeight="1">
      <c r="A100" s="38"/>
      <c r="B100" s="39"/>
      <c r="C100" s="196" t="s">
        <v>84</v>
      </c>
      <c r="D100" s="196" t="s">
        <v>144</v>
      </c>
      <c r="E100" s="197" t="s">
        <v>151</v>
      </c>
      <c r="F100" s="198" t="s">
        <v>152</v>
      </c>
      <c r="G100" s="199" t="s">
        <v>147</v>
      </c>
      <c r="H100" s="200">
        <v>1</v>
      </c>
      <c r="I100" s="201"/>
      <c r="J100" s="202">
        <f>ROUND(I100*H100,2)</f>
        <v>0</v>
      </c>
      <c r="K100" s="198" t="s">
        <v>148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0.039739999999999998</v>
      </c>
      <c r="R100" s="205">
        <f>Q100*H100</f>
        <v>0.039739999999999998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149</v>
      </c>
      <c r="AT100" s="207" t="s">
        <v>144</v>
      </c>
      <c r="AU100" s="207" t="s">
        <v>82</v>
      </c>
      <c r="AY100" s="17" t="s">
        <v>143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149</v>
      </c>
      <c r="BM100" s="207" t="s">
        <v>149</v>
      </c>
    </row>
    <row r="101" s="2" customFormat="1">
      <c r="A101" s="38"/>
      <c r="B101" s="39"/>
      <c r="C101" s="40"/>
      <c r="D101" s="209" t="s">
        <v>150</v>
      </c>
      <c r="E101" s="40"/>
      <c r="F101" s="210" t="s">
        <v>152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82</v>
      </c>
    </row>
    <row r="102" s="11" customFormat="1" ht="25.92" customHeight="1">
      <c r="A102" s="11"/>
      <c r="B102" s="182"/>
      <c r="C102" s="183"/>
      <c r="D102" s="184" t="s">
        <v>73</v>
      </c>
      <c r="E102" s="185" t="s">
        <v>8</v>
      </c>
      <c r="F102" s="185" t="s">
        <v>153</v>
      </c>
      <c r="G102" s="183"/>
      <c r="H102" s="183"/>
      <c r="I102" s="186"/>
      <c r="J102" s="187">
        <f>BK102</f>
        <v>0</v>
      </c>
      <c r="K102" s="183"/>
      <c r="L102" s="188"/>
      <c r="M102" s="189"/>
      <c r="N102" s="190"/>
      <c r="O102" s="190"/>
      <c r="P102" s="191">
        <f>SUM(P103:P104)</f>
        <v>0</v>
      </c>
      <c r="Q102" s="190"/>
      <c r="R102" s="191">
        <f>SUM(R103:R104)</f>
        <v>0</v>
      </c>
      <c r="S102" s="190"/>
      <c r="T102" s="192">
        <f>SUM(T103:T104)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3" t="s">
        <v>82</v>
      </c>
      <c r="AT102" s="194" t="s">
        <v>73</v>
      </c>
      <c r="AU102" s="194" t="s">
        <v>74</v>
      </c>
      <c r="AY102" s="193" t="s">
        <v>143</v>
      </c>
      <c r="BK102" s="195">
        <f>SUM(BK103:BK104)</f>
        <v>0</v>
      </c>
    </row>
    <row r="103" s="2" customFormat="1" ht="16.5" customHeight="1">
      <c r="A103" s="38"/>
      <c r="B103" s="39"/>
      <c r="C103" s="196" t="s">
        <v>154</v>
      </c>
      <c r="D103" s="196" t="s">
        <v>144</v>
      </c>
      <c r="E103" s="197" t="s">
        <v>155</v>
      </c>
      <c r="F103" s="198" t="s">
        <v>156</v>
      </c>
      <c r="G103" s="199" t="s">
        <v>157</v>
      </c>
      <c r="H103" s="200">
        <v>41.600000000000001</v>
      </c>
      <c r="I103" s="201"/>
      <c r="J103" s="202">
        <f>ROUND(I103*H103,2)</f>
        <v>0</v>
      </c>
      <c r="K103" s="198" t="s">
        <v>148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149</v>
      </c>
      <c r="AT103" s="207" t="s">
        <v>144</v>
      </c>
      <c r="AU103" s="207" t="s">
        <v>82</v>
      </c>
      <c r="AY103" s="17" t="s">
        <v>143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149</v>
      </c>
      <c r="BM103" s="207" t="s">
        <v>158</v>
      </c>
    </row>
    <row r="104" s="2" customFormat="1">
      <c r="A104" s="38"/>
      <c r="B104" s="39"/>
      <c r="C104" s="40"/>
      <c r="D104" s="209" t="s">
        <v>150</v>
      </c>
      <c r="E104" s="40"/>
      <c r="F104" s="210" t="s">
        <v>156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82</v>
      </c>
    </row>
    <row r="105" s="11" customFormat="1" ht="25.92" customHeight="1">
      <c r="A105" s="11"/>
      <c r="B105" s="182"/>
      <c r="C105" s="183"/>
      <c r="D105" s="184" t="s">
        <v>73</v>
      </c>
      <c r="E105" s="185" t="s">
        <v>159</v>
      </c>
      <c r="F105" s="185" t="s">
        <v>160</v>
      </c>
      <c r="G105" s="183"/>
      <c r="H105" s="183"/>
      <c r="I105" s="186"/>
      <c r="J105" s="187">
        <f>BK105</f>
        <v>0</v>
      </c>
      <c r="K105" s="183"/>
      <c r="L105" s="188"/>
      <c r="M105" s="189"/>
      <c r="N105" s="190"/>
      <c r="O105" s="190"/>
      <c r="P105" s="191">
        <f>SUM(P106:P123)</f>
        <v>0</v>
      </c>
      <c r="Q105" s="190"/>
      <c r="R105" s="191">
        <f>SUM(R106:R123)</f>
        <v>0</v>
      </c>
      <c r="S105" s="190"/>
      <c r="T105" s="192">
        <f>SUM(T106:T123)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193" t="s">
        <v>82</v>
      </c>
      <c r="AT105" s="194" t="s">
        <v>73</v>
      </c>
      <c r="AU105" s="194" t="s">
        <v>74</v>
      </c>
      <c r="AY105" s="193" t="s">
        <v>143</v>
      </c>
      <c r="BK105" s="195">
        <f>SUM(BK106:BK123)</f>
        <v>0</v>
      </c>
    </row>
    <row r="106" s="2" customFormat="1" ht="16.5" customHeight="1">
      <c r="A106" s="38"/>
      <c r="B106" s="39"/>
      <c r="C106" s="196" t="s">
        <v>149</v>
      </c>
      <c r="D106" s="196" t="s">
        <v>144</v>
      </c>
      <c r="E106" s="197" t="s">
        <v>161</v>
      </c>
      <c r="F106" s="198" t="s">
        <v>162</v>
      </c>
      <c r="G106" s="199" t="s">
        <v>157</v>
      </c>
      <c r="H106" s="200">
        <v>80.5</v>
      </c>
      <c r="I106" s="201"/>
      <c r="J106" s="202">
        <f>ROUND(I106*H106,2)</f>
        <v>0</v>
      </c>
      <c r="K106" s="198" t="s">
        <v>148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149</v>
      </c>
      <c r="AT106" s="207" t="s">
        <v>144</v>
      </c>
      <c r="AU106" s="207" t="s">
        <v>82</v>
      </c>
      <c r="AY106" s="17" t="s">
        <v>143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149</v>
      </c>
      <c r="BM106" s="207" t="s">
        <v>163</v>
      </c>
    </row>
    <row r="107" s="2" customFormat="1">
      <c r="A107" s="38"/>
      <c r="B107" s="39"/>
      <c r="C107" s="40"/>
      <c r="D107" s="209" t="s">
        <v>150</v>
      </c>
      <c r="E107" s="40"/>
      <c r="F107" s="210" t="s">
        <v>162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150</v>
      </c>
      <c r="AU107" s="17" t="s">
        <v>82</v>
      </c>
    </row>
    <row r="108" s="2" customFormat="1" ht="16.5" customHeight="1">
      <c r="A108" s="38"/>
      <c r="B108" s="39"/>
      <c r="C108" s="196" t="s">
        <v>164</v>
      </c>
      <c r="D108" s="196" t="s">
        <v>144</v>
      </c>
      <c r="E108" s="197" t="s">
        <v>165</v>
      </c>
      <c r="F108" s="198" t="s">
        <v>166</v>
      </c>
      <c r="G108" s="199" t="s">
        <v>157</v>
      </c>
      <c r="H108" s="200">
        <v>167.80000000000001</v>
      </c>
      <c r="I108" s="201"/>
      <c r="J108" s="202">
        <f>ROUND(I108*H108,2)</f>
        <v>0</v>
      </c>
      <c r="K108" s="198" t="s">
        <v>148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149</v>
      </c>
      <c r="AT108" s="207" t="s">
        <v>144</v>
      </c>
      <c r="AU108" s="207" t="s">
        <v>82</v>
      </c>
      <c r="AY108" s="17" t="s">
        <v>143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149</v>
      </c>
      <c r="BM108" s="207" t="s">
        <v>167</v>
      </c>
    </row>
    <row r="109" s="2" customFormat="1">
      <c r="A109" s="38"/>
      <c r="B109" s="39"/>
      <c r="C109" s="40"/>
      <c r="D109" s="209" t="s">
        <v>150</v>
      </c>
      <c r="E109" s="40"/>
      <c r="F109" s="210" t="s">
        <v>166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150</v>
      </c>
      <c r="AU109" s="17" t="s">
        <v>82</v>
      </c>
    </row>
    <row r="110" s="2" customFormat="1" ht="16.5" customHeight="1">
      <c r="A110" s="38"/>
      <c r="B110" s="39"/>
      <c r="C110" s="196" t="s">
        <v>158</v>
      </c>
      <c r="D110" s="196" t="s">
        <v>144</v>
      </c>
      <c r="E110" s="197" t="s">
        <v>168</v>
      </c>
      <c r="F110" s="198" t="s">
        <v>169</v>
      </c>
      <c r="G110" s="199" t="s">
        <v>157</v>
      </c>
      <c r="H110" s="200">
        <v>83.900000000000006</v>
      </c>
      <c r="I110" s="201"/>
      <c r="J110" s="202">
        <f>ROUND(I110*H110,2)</f>
        <v>0</v>
      </c>
      <c r="K110" s="198" t="s">
        <v>148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</v>
      </c>
      <c r="R110" s="205">
        <f>Q110*H110</f>
        <v>0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149</v>
      </c>
      <c r="AT110" s="207" t="s">
        <v>144</v>
      </c>
      <c r="AU110" s="207" t="s">
        <v>82</v>
      </c>
      <c r="AY110" s="17" t="s">
        <v>143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149</v>
      </c>
      <c r="BM110" s="207" t="s">
        <v>8</v>
      </c>
    </row>
    <row r="111" s="2" customFormat="1">
      <c r="A111" s="38"/>
      <c r="B111" s="39"/>
      <c r="C111" s="40"/>
      <c r="D111" s="209" t="s">
        <v>150</v>
      </c>
      <c r="E111" s="40"/>
      <c r="F111" s="210" t="s">
        <v>169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82</v>
      </c>
    </row>
    <row r="112" s="2" customFormat="1" ht="16.5" customHeight="1">
      <c r="A112" s="38"/>
      <c r="B112" s="39"/>
      <c r="C112" s="196" t="s">
        <v>170</v>
      </c>
      <c r="D112" s="196" t="s">
        <v>144</v>
      </c>
      <c r="E112" s="197" t="s">
        <v>171</v>
      </c>
      <c r="F112" s="198" t="s">
        <v>172</v>
      </c>
      <c r="G112" s="199" t="s">
        <v>157</v>
      </c>
      <c r="H112" s="200">
        <v>167.80000000000001</v>
      </c>
      <c r="I112" s="201"/>
      <c r="J112" s="202">
        <f>ROUND(I112*H112,2)</f>
        <v>0</v>
      </c>
      <c r="K112" s="198" t="s">
        <v>148</v>
      </c>
      <c r="L112" s="44"/>
      <c r="M112" s="203" t="s">
        <v>19</v>
      </c>
      <c r="N112" s="204" t="s">
        <v>45</v>
      </c>
      <c r="O112" s="84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7" t="s">
        <v>149</v>
      </c>
      <c r="AT112" s="207" t="s">
        <v>144</v>
      </c>
      <c r="AU112" s="207" t="s">
        <v>82</v>
      </c>
      <c r="AY112" s="17" t="s">
        <v>143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7" t="s">
        <v>82</v>
      </c>
      <c r="BK112" s="208">
        <f>ROUND(I112*H112,2)</f>
        <v>0</v>
      </c>
      <c r="BL112" s="17" t="s">
        <v>149</v>
      </c>
      <c r="BM112" s="207" t="s">
        <v>173</v>
      </c>
    </row>
    <row r="113" s="2" customFormat="1">
      <c r="A113" s="38"/>
      <c r="B113" s="39"/>
      <c r="C113" s="40"/>
      <c r="D113" s="209" t="s">
        <v>150</v>
      </c>
      <c r="E113" s="40"/>
      <c r="F113" s="210" t="s">
        <v>172</v>
      </c>
      <c r="G113" s="40"/>
      <c r="H113" s="40"/>
      <c r="I113" s="211"/>
      <c r="J113" s="40"/>
      <c r="K113" s="40"/>
      <c r="L113" s="44"/>
      <c r="M113" s="212"/>
      <c r="N113" s="21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150</v>
      </c>
      <c r="AU113" s="17" t="s">
        <v>82</v>
      </c>
    </row>
    <row r="114" s="2" customFormat="1" ht="16.5" customHeight="1">
      <c r="A114" s="38"/>
      <c r="B114" s="39"/>
      <c r="C114" s="196" t="s">
        <v>163</v>
      </c>
      <c r="D114" s="196" t="s">
        <v>144</v>
      </c>
      <c r="E114" s="197" t="s">
        <v>174</v>
      </c>
      <c r="F114" s="198" t="s">
        <v>175</v>
      </c>
      <c r="G114" s="199" t="s">
        <v>157</v>
      </c>
      <c r="H114" s="200">
        <v>83.900000000000006</v>
      </c>
      <c r="I114" s="201"/>
      <c r="J114" s="202">
        <f>ROUND(I114*H114,2)</f>
        <v>0</v>
      </c>
      <c r="K114" s="198" t="s">
        <v>148</v>
      </c>
      <c r="L114" s="44"/>
      <c r="M114" s="203" t="s">
        <v>19</v>
      </c>
      <c r="N114" s="204" t="s">
        <v>45</v>
      </c>
      <c r="O114" s="84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149</v>
      </c>
      <c r="AT114" s="207" t="s">
        <v>144</v>
      </c>
      <c r="AU114" s="207" t="s">
        <v>82</v>
      </c>
      <c r="AY114" s="17" t="s">
        <v>143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82</v>
      </c>
      <c r="BK114" s="208">
        <f>ROUND(I114*H114,2)</f>
        <v>0</v>
      </c>
      <c r="BL114" s="17" t="s">
        <v>149</v>
      </c>
      <c r="BM114" s="207" t="s">
        <v>176</v>
      </c>
    </row>
    <row r="115" s="2" customFormat="1">
      <c r="A115" s="38"/>
      <c r="B115" s="39"/>
      <c r="C115" s="40"/>
      <c r="D115" s="209" t="s">
        <v>150</v>
      </c>
      <c r="E115" s="40"/>
      <c r="F115" s="210" t="s">
        <v>175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150</v>
      </c>
      <c r="AU115" s="17" t="s">
        <v>82</v>
      </c>
    </row>
    <row r="116" s="2" customFormat="1" ht="16.5" customHeight="1">
      <c r="A116" s="38"/>
      <c r="B116" s="39"/>
      <c r="C116" s="196" t="s">
        <v>177</v>
      </c>
      <c r="D116" s="196" t="s">
        <v>144</v>
      </c>
      <c r="E116" s="197" t="s">
        <v>178</v>
      </c>
      <c r="F116" s="198" t="s">
        <v>179</v>
      </c>
      <c r="G116" s="199" t="s">
        <v>157</v>
      </c>
      <c r="H116" s="200">
        <v>361.19999999999999</v>
      </c>
      <c r="I116" s="201"/>
      <c r="J116" s="202">
        <f>ROUND(I116*H116,2)</f>
        <v>0</v>
      </c>
      <c r="K116" s="198" t="s">
        <v>148</v>
      </c>
      <c r="L116" s="44"/>
      <c r="M116" s="203" t="s">
        <v>19</v>
      </c>
      <c r="N116" s="204" t="s">
        <v>45</v>
      </c>
      <c r="O116" s="84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149</v>
      </c>
      <c r="AT116" s="207" t="s">
        <v>144</v>
      </c>
      <c r="AU116" s="207" t="s">
        <v>82</v>
      </c>
      <c r="AY116" s="17" t="s">
        <v>143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7" t="s">
        <v>82</v>
      </c>
      <c r="BK116" s="208">
        <f>ROUND(I116*H116,2)</f>
        <v>0</v>
      </c>
      <c r="BL116" s="17" t="s">
        <v>149</v>
      </c>
      <c r="BM116" s="207" t="s">
        <v>180</v>
      </c>
    </row>
    <row r="117" s="2" customFormat="1">
      <c r="A117" s="38"/>
      <c r="B117" s="39"/>
      <c r="C117" s="40"/>
      <c r="D117" s="209" t="s">
        <v>150</v>
      </c>
      <c r="E117" s="40"/>
      <c r="F117" s="210" t="s">
        <v>179</v>
      </c>
      <c r="G117" s="40"/>
      <c r="H117" s="40"/>
      <c r="I117" s="211"/>
      <c r="J117" s="40"/>
      <c r="K117" s="40"/>
      <c r="L117" s="44"/>
      <c r="M117" s="212"/>
      <c r="N117" s="21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150</v>
      </c>
      <c r="AU117" s="17" t="s">
        <v>82</v>
      </c>
    </row>
    <row r="118" s="2" customFormat="1" ht="16.5" customHeight="1">
      <c r="A118" s="38"/>
      <c r="B118" s="39"/>
      <c r="C118" s="196" t="s">
        <v>167</v>
      </c>
      <c r="D118" s="196" t="s">
        <v>144</v>
      </c>
      <c r="E118" s="197" t="s">
        <v>181</v>
      </c>
      <c r="F118" s="198" t="s">
        <v>182</v>
      </c>
      <c r="G118" s="199" t="s">
        <v>157</v>
      </c>
      <c r="H118" s="200">
        <v>180.59999999999999</v>
      </c>
      <c r="I118" s="201"/>
      <c r="J118" s="202">
        <f>ROUND(I118*H118,2)</f>
        <v>0</v>
      </c>
      <c r="K118" s="198" t="s">
        <v>148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149</v>
      </c>
      <c r="AT118" s="207" t="s">
        <v>144</v>
      </c>
      <c r="AU118" s="207" t="s">
        <v>82</v>
      </c>
      <c r="AY118" s="17" t="s">
        <v>143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149</v>
      </c>
      <c r="BM118" s="207" t="s">
        <v>183</v>
      </c>
    </row>
    <row r="119" s="2" customFormat="1">
      <c r="A119" s="38"/>
      <c r="B119" s="39"/>
      <c r="C119" s="40"/>
      <c r="D119" s="209" t="s">
        <v>150</v>
      </c>
      <c r="E119" s="40"/>
      <c r="F119" s="210" t="s">
        <v>182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150</v>
      </c>
      <c r="AU119" s="17" t="s">
        <v>82</v>
      </c>
    </row>
    <row r="120" s="2" customFormat="1" ht="16.5" customHeight="1">
      <c r="A120" s="38"/>
      <c r="B120" s="39"/>
      <c r="C120" s="196" t="s">
        <v>141</v>
      </c>
      <c r="D120" s="196" t="s">
        <v>144</v>
      </c>
      <c r="E120" s="197" t="s">
        <v>184</v>
      </c>
      <c r="F120" s="198" t="s">
        <v>185</v>
      </c>
      <c r="G120" s="199" t="s">
        <v>157</v>
      </c>
      <c r="H120" s="200">
        <v>361.19999999999999</v>
      </c>
      <c r="I120" s="201"/>
      <c r="J120" s="202">
        <f>ROUND(I120*H120,2)</f>
        <v>0</v>
      </c>
      <c r="K120" s="198" t="s">
        <v>148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149</v>
      </c>
      <c r="AT120" s="207" t="s">
        <v>144</v>
      </c>
      <c r="AU120" s="207" t="s">
        <v>82</v>
      </c>
      <c r="AY120" s="17" t="s">
        <v>143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149</v>
      </c>
      <c r="BM120" s="207" t="s">
        <v>186</v>
      </c>
    </row>
    <row r="121" s="2" customFormat="1">
      <c r="A121" s="38"/>
      <c r="B121" s="39"/>
      <c r="C121" s="40"/>
      <c r="D121" s="209" t="s">
        <v>150</v>
      </c>
      <c r="E121" s="40"/>
      <c r="F121" s="210" t="s">
        <v>185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150</v>
      </c>
      <c r="AU121" s="17" t="s">
        <v>82</v>
      </c>
    </row>
    <row r="122" s="2" customFormat="1" ht="16.5" customHeight="1">
      <c r="A122" s="38"/>
      <c r="B122" s="39"/>
      <c r="C122" s="196" t="s">
        <v>8</v>
      </c>
      <c r="D122" s="196" t="s">
        <v>144</v>
      </c>
      <c r="E122" s="197" t="s">
        <v>187</v>
      </c>
      <c r="F122" s="198" t="s">
        <v>188</v>
      </c>
      <c r="G122" s="199" t="s">
        <v>157</v>
      </c>
      <c r="H122" s="200">
        <v>180.59999999999999</v>
      </c>
      <c r="I122" s="201"/>
      <c r="J122" s="202">
        <f>ROUND(I122*H122,2)</f>
        <v>0</v>
      </c>
      <c r="K122" s="198" t="s">
        <v>148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149</v>
      </c>
      <c r="AT122" s="207" t="s">
        <v>144</v>
      </c>
      <c r="AU122" s="207" t="s">
        <v>82</v>
      </c>
      <c r="AY122" s="17" t="s">
        <v>143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149</v>
      </c>
      <c r="BM122" s="207" t="s">
        <v>189</v>
      </c>
    </row>
    <row r="123" s="2" customFormat="1">
      <c r="A123" s="38"/>
      <c r="B123" s="39"/>
      <c r="C123" s="40"/>
      <c r="D123" s="209" t="s">
        <v>150</v>
      </c>
      <c r="E123" s="40"/>
      <c r="F123" s="210" t="s">
        <v>188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150</v>
      </c>
      <c r="AU123" s="17" t="s">
        <v>82</v>
      </c>
    </row>
    <row r="124" s="11" customFormat="1" ht="25.92" customHeight="1">
      <c r="A124" s="11"/>
      <c r="B124" s="182"/>
      <c r="C124" s="183"/>
      <c r="D124" s="184" t="s">
        <v>73</v>
      </c>
      <c r="E124" s="185" t="s">
        <v>190</v>
      </c>
      <c r="F124" s="185" t="s">
        <v>191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SUM(P125:P132)</f>
        <v>0</v>
      </c>
      <c r="Q124" s="190"/>
      <c r="R124" s="191">
        <f>SUM(R125:R132)</f>
        <v>0.44386700000000001</v>
      </c>
      <c r="S124" s="190"/>
      <c r="T124" s="192">
        <f>SUM(T125:T132)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3" t="s">
        <v>82</v>
      </c>
      <c r="AT124" s="194" t="s">
        <v>73</v>
      </c>
      <c r="AU124" s="194" t="s">
        <v>74</v>
      </c>
      <c r="AY124" s="193" t="s">
        <v>143</v>
      </c>
      <c r="BK124" s="195">
        <f>SUM(BK125:BK132)</f>
        <v>0</v>
      </c>
    </row>
    <row r="125" s="2" customFormat="1" ht="16.5" customHeight="1">
      <c r="A125" s="38"/>
      <c r="B125" s="39"/>
      <c r="C125" s="196" t="s">
        <v>159</v>
      </c>
      <c r="D125" s="196" t="s">
        <v>144</v>
      </c>
      <c r="E125" s="197" t="s">
        <v>192</v>
      </c>
      <c r="F125" s="198" t="s">
        <v>193</v>
      </c>
      <c r="G125" s="199" t="s">
        <v>194</v>
      </c>
      <c r="H125" s="200">
        <v>300.5</v>
      </c>
      <c r="I125" s="201"/>
      <c r="J125" s="202">
        <f>ROUND(I125*H125,2)</f>
        <v>0</v>
      </c>
      <c r="K125" s="198" t="s">
        <v>148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0.00098999999999999999</v>
      </c>
      <c r="R125" s="205">
        <f>Q125*H125</f>
        <v>0.29749500000000001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149</v>
      </c>
      <c r="AT125" s="207" t="s">
        <v>144</v>
      </c>
      <c r="AU125" s="207" t="s">
        <v>82</v>
      </c>
      <c r="AY125" s="17" t="s">
        <v>143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149</v>
      </c>
      <c r="BM125" s="207" t="s">
        <v>195</v>
      </c>
    </row>
    <row r="126" s="2" customFormat="1">
      <c r="A126" s="38"/>
      <c r="B126" s="39"/>
      <c r="C126" s="40"/>
      <c r="D126" s="209" t="s">
        <v>150</v>
      </c>
      <c r="E126" s="40"/>
      <c r="F126" s="210" t="s">
        <v>193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82</v>
      </c>
    </row>
    <row r="127" s="2" customFormat="1" ht="16.5" customHeight="1">
      <c r="A127" s="38"/>
      <c r="B127" s="39"/>
      <c r="C127" s="196" t="s">
        <v>173</v>
      </c>
      <c r="D127" s="196" t="s">
        <v>144</v>
      </c>
      <c r="E127" s="197" t="s">
        <v>196</v>
      </c>
      <c r="F127" s="198" t="s">
        <v>197</v>
      </c>
      <c r="G127" s="199" t="s">
        <v>194</v>
      </c>
      <c r="H127" s="200">
        <v>170.19999999999999</v>
      </c>
      <c r="I127" s="201"/>
      <c r="J127" s="202">
        <f>ROUND(I127*H127,2)</f>
        <v>0</v>
      </c>
      <c r="K127" s="198" t="s">
        <v>148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0.00085999999999999998</v>
      </c>
      <c r="R127" s="205">
        <f>Q127*H127</f>
        <v>0.14637199999999997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149</v>
      </c>
      <c r="AT127" s="207" t="s">
        <v>144</v>
      </c>
      <c r="AU127" s="207" t="s">
        <v>82</v>
      </c>
      <c r="AY127" s="17" t="s">
        <v>143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149</v>
      </c>
      <c r="BM127" s="207" t="s">
        <v>198</v>
      </c>
    </row>
    <row r="128" s="2" customFormat="1">
      <c r="A128" s="38"/>
      <c r="B128" s="39"/>
      <c r="C128" s="40"/>
      <c r="D128" s="209" t="s">
        <v>150</v>
      </c>
      <c r="E128" s="40"/>
      <c r="F128" s="210" t="s">
        <v>197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82</v>
      </c>
    </row>
    <row r="129" s="2" customFormat="1" ht="16.5" customHeight="1">
      <c r="A129" s="38"/>
      <c r="B129" s="39"/>
      <c r="C129" s="196" t="s">
        <v>190</v>
      </c>
      <c r="D129" s="196" t="s">
        <v>144</v>
      </c>
      <c r="E129" s="197" t="s">
        <v>199</v>
      </c>
      <c r="F129" s="198" t="s">
        <v>200</v>
      </c>
      <c r="G129" s="199" t="s">
        <v>194</v>
      </c>
      <c r="H129" s="200">
        <v>300.5</v>
      </c>
      <c r="I129" s="201"/>
      <c r="J129" s="202">
        <f>ROUND(I129*H129,2)</f>
        <v>0</v>
      </c>
      <c r="K129" s="198" t="s">
        <v>148</v>
      </c>
      <c r="L129" s="44"/>
      <c r="M129" s="203" t="s">
        <v>19</v>
      </c>
      <c r="N129" s="204" t="s">
        <v>45</v>
      </c>
      <c r="O129" s="84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7" t="s">
        <v>149</v>
      </c>
      <c r="AT129" s="207" t="s">
        <v>144</v>
      </c>
      <c r="AU129" s="207" t="s">
        <v>82</v>
      </c>
      <c r="AY129" s="17" t="s">
        <v>143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7" t="s">
        <v>82</v>
      </c>
      <c r="BK129" s="208">
        <f>ROUND(I129*H129,2)</f>
        <v>0</v>
      </c>
      <c r="BL129" s="17" t="s">
        <v>149</v>
      </c>
      <c r="BM129" s="207" t="s">
        <v>201</v>
      </c>
    </row>
    <row r="130" s="2" customFormat="1">
      <c r="A130" s="38"/>
      <c r="B130" s="39"/>
      <c r="C130" s="40"/>
      <c r="D130" s="209" t="s">
        <v>150</v>
      </c>
      <c r="E130" s="40"/>
      <c r="F130" s="210" t="s">
        <v>200</v>
      </c>
      <c r="G130" s="40"/>
      <c r="H130" s="40"/>
      <c r="I130" s="211"/>
      <c r="J130" s="40"/>
      <c r="K130" s="40"/>
      <c r="L130" s="44"/>
      <c r="M130" s="212"/>
      <c r="N130" s="21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82</v>
      </c>
    </row>
    <row r="131" s="2" customFormat="1" ht="16.5" customHeight="1">
      <c r="A131" s="38"/>
      <c r="B131" s="39"/>
      <c r="C131" s="196" t="s">
        <v>176</v>
      </c>
      <c r="D131" s="196" t="s">
        <v>144</v>
      </c>
      <c r="E131" s="197" t="s">
        <v>202</v>
      </c>
      <c r="F131" s="198" t="s">
        <v>203</v>
      </c>
      <c r="G131" s="199" t="s">
        <v>194</v>
      </c>
      <c r="H131" s="200">
        <v>170.19999999999999</v>
      </c>
      <c r="I131" s="201"/>
      <c r="J131" s="202">
        <f>ROUND(I131*H131,2)</f>
        <v>0</v>
      </c>
      <c r="K131" s="198" t="s">
        <v>148</v>
      </c>
      <c r="L131" s="44"/>
      <c r="M131" s="203" t="s">
        <v>19</v>
      </c>
      <c r="N131" s="204" t="s">
        <v>45</v>
      </c>
      <c r="O131" s="84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7" t="s">
        <v>149</v>
      </c>
      <c r="AT131" s="207" t="s">
        <v>144</v>
      </c>
      <c r="AU131" s="207" t="s">
        <v>82</v>
      </c>
      <c r="AY131" s="17" t="s">
        <v>143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7" t="s">
        <v>82</v>
      </c>
      <c r="BK131" s="208">
        <f>ROUND(I131*H131,2)</f>
        <v>0</v>
      </c>
      <c r="BL131" s="17" t="s">
        <v>149</v>
      </c>
      <c r="BM131" s="207" t="s">
        <v>204</v>
      </c>
    </row>
    <row r="132" s="2" customFormat="1">
      <c r="A132" s="38"/>
      <c r="B132" s="39"/>
      <c r="C132" s="40"/>
      <c r="D132" s="209" t="s">
        <v>150</v>
      </c>
      <c r="E132" s="40"/>
      <c r="F132" s="210" t="s">
        <v>203</v>
      </c>
      <c r="G132" s="40"/>
      <c r="H132" s="40"/>
      <c r="I132" s="211"/>
      <c r="J132" s="40"/>
      <c r="K132" s="40"/>
      <c r="L132" s="44"/>
      <c r="M132" s="212"/>
      <c r="N132" s="21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82</v>
      </c>
    </row>
    <row r="133" s="11" customFormat="1" ht="25.92" customHeight="1">
      <c r="A133" s="11"/>
      <c r="B133" s="182"/>
      <c r="C133" s="183"/>
      <c r="D133" s="184" t="s">
        <v>73</v>
      </c>
      <c r="E133" s="185" t="s">
        <v>176</v>
      </c>
      <c r="F133" s="185" t="s">
        <v>205</v>
      </c>
      <c r="G133" s="183"/>
      <c r="H133" s="183"/>
      <c r="I133" s="186"/>
      <c r="J133" s="187">
        <f>BK133</f>
        <v>0</v>
      </c>
      <c r="K133" s="183"/>
      <c r="L133" s="188"/>
      <c r="M133" s="189"/>
      <c r="N133" s="190"/>
      <c r="O133" s="190"/>
      <c r="P133" s="191">
        <f>SUM(P134:P137)</f>
        <v>0</v>
      </c>
      <c r="Q133" s="190"/>
      <c r="R133" s="191">
        <f>SUM(R134:R137)</f>
        <v>0</v>
      </c>
      <c r="S133" s="190"/>
      <c r="T133" s="192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193" t="s">
        <v>82</v>
      </c>
      <c r="AT133" s="194" t="s">
        <v>73</v>
      </c>
      <c r="AU133" s="194" t="s">
        <v>74</v>
      </c>
      <c r="AY133" s="193" t="s">
        <v>143</v>
      </c>
      <c r="BK133" s="195">
        <f>SUM(BK134:BK137)</f>
        <v>0</v>
      </c>
    </row>
    <row r="134" s="2" customFormat="1" ht="16.5" customHeight="1">
      <c r="A134" s="38"/>
      <c r="B134" s="39"/>
      <c r="C134" s="196" t="s">
        <v>206</v>
      </c>
      <c r="D134" s="196" t="s">
        <v>144</v>
      </c>
      <c r="E134" s="197" t="s">
        <v>207</v>
      </c>
      <c r="F134" s="198" t="s">
        <v>208</v>
      </c>
      <c r="G134" s="199" t="s">
        <v>157</v>
      </c>
      <c r="H134" s="200">
        <v>283.39999999999998</v>
      </c>
      <c r="I134" s="201"/>
      <c r="J134" s="202">
        <f>ROUND(I134*H134,2)</f>
        <v>0</v>
      </c>
      <c r="K134" s="198" t="s">
        <v>148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149</v>
      </c>
      <c r="AT134" s="207" t="s">
        <v>144</v>
      </c>
      <c r="AU134" s="207" t="s">
        <v>82</v>
      </c>
      <c r="AY134" s="17" t="s">
        <v>143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149</v>
      </c>
      <c r="BM134" s="207" t="s">
        <v>209</v>
      </c>
    </row>
    <row r="135" s="2" customFormat="1">
      <c r="A135" s="38"/>
      <c r="B135" s="39"/>
      <c r="C135" s="40"/>
      <c r="D135" s="209" t="s">
        <v>150</v>
      </c>
      <c r="E135" s="40"/>
      <c r="F135" s="210" t="s">
        <v>208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82</v>
      </c>
    </row>
    <row r="136" s="2" customFormat="1" ht="16.5" customHeight="1">
      <c r="A136" s="38"/>
      <c r="B136" s="39"/>
      <c r="C136" s="196" t="s">
        <v>180</v>
      </c>
      <c r="D136" s="196" t="s">
        <v>144</v>
      </c>
      <c r="E136" s="197" t="s">
        <v>210</v>
      </c>
      <c r="F136" s="198" t="s">
        <v>211</v>
      </c>
      <c r="G136" s="199" t="s">
        <v>157</v>
      </c>
      <c r="H136" s="200">
        <v>232.09999999999999</v>
      </c>
      <c r="I136" s="201"/>
      <c r="J136" s="202">
        <f>ROUND(I136*H136,2)</f>
        <v>0</v>
      </c>
      <c r="K136" s="198" t="s">
        <v>148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149</v>
      </c>
      <c r="AT136" s="207" t="s">
        <v>144</v>
      </c>
      <c r="AU136" s="207" t="s">
        <v>82</v>
      </c>
      <c r="AY136" s="17" t="s">
        <v>143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149</v>
      </c>
      <c r="BM136" s="207" t="s">
        <v>212</v>
      </c>
    </row>
    <row r="137" s="2" customFormat="1">
      <c r="A137" s="38"/>
      <c r="B137" s="39"/>
      <c r="C137" s="40"/>
      <c r="D137" s="209" t="s">
        <v>150</v>
      </c>
      <c r="E137" s="40"/>
      <c r="F137" s="210" t="s">
        <v>211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82</v>
      </c>
    </row>
    <row r="138" s="11" customFormat="1" ht="25.92" customHeight="1">
      <c r="A138" s="11"/>
      <c r="B138" s="182"/>
      <c r="C138" s="183"/>
      <c r="D138" s="184" t="s">
        <v>73</v>
      </c>
      <c r="E138" s="185" t="s">
        <v>206</v>
      </c>
      <c r="F138" s="185" t="s">
        <v>213</v>
      </c>
      <c r="G138" s="183"/>
      <c r="H138" s="183"/>
      <c r="I138" s="186"/>
      <c r="J138" s="187">
        <f>BK138</f>
        <v>0</v>
      </c>
      <c r="K138" s="183"/>
      <c r="L138" s="188"/>
      <c r="M138" s="189"/>
      <c r="N138" s="190"/>
      <c r="O138" s="190"/>
      <c r="P138" s="191">
        <f>SUM(P139:P146)</f>
        <v>0</v>
      </c>
      <c r="Q138" s="190"/>
      <c r="R138" s="191">
        <f>SUM(R139:R146)</f>
        <v>128.51999999999998</v>
      </c>
      <c r="S138" s="190"/>
      <c r="T138" s="192">
        <f>SUM(T139:T146)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93" t="s">
        <v>82</v>
      </c>
      <c r="AT138" s="194" t="s">
        <v>73</v>
      </c>
      <c r="AU138" s="194" t="s">
        <v>74</v>
      </c>
      <c r="AY138" s="193" t="s">
        <v>143</v>
      </c>
      <c r="BK138" s="195">
        <f>SUM(BK139:BK146)</f>
        <v>0</v>
      </c>
    </row>
    <row r="139" s="2" customFormat="1" ht="16.5" customHeight="1">
      <c r="A139" s="38"/>
      <c r="B139" s="39"/>
      <c r="C139" s="196" t="s">
        <v>214</v>
      </c>
      <c r="D139" s="196" t="s">
        <v>144</v>
      </c>
      <c r="E139" s="197" t="s">
        <v>215</v>
      </c>
      <c r="F139" s="198" t="s">
        <v>216</v>
      </c>
      <c r="G139" s="199" t="s">
        <v>157</v>
      </c>
      <c r="H139" s="200">
        <v>232.09999999999999</v>
      </c>
      <c r="I139" s="201"/>
      <c r="J139" s="202">
        <f>ROUND(I139*H139,2)</f>
        <v>0</v>
      </c>
      <c r="K139" s="198" t="s">
        <v>148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149</v>
      </c>
      <c r="AT139" s="207" t="s">
        <v>144</v>
      </c>
      <c r="AU139" s="207" t="s">
        <v>82</v>
      </c>
      <c r="AY139" s="17" t="s">
        <v>143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149</v>
      </c>
      <c r="BM139" s="207" t="s">
        <v>217</v>
      </c>
    </row>
    <row r="140" s="2" customFormat="1">
      <c r="A140" s="38"/>
      <c r="B140" s="39"/>
      <c r="C140" s="40"/>
      <c r="D140" s="209" t="s">
        <v>150</v>
      </c>
      <c r="E140" s="40"/>
      <c r="F140" s="210" t="s">
        <v>216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82</v>
      </c>
    </row>
    <row r="141" s="2" customFormat="1" ht="16.5" customHeight="1">
      <c r="A141" s="38"/>
      <c r="B141" s="39"/>
      <c r="C141" s="196" t="s">
        <v>183</v>
      </c>
      <c r="D141" s="196" t="s">
        <v>144</v>
      </c>
      <c r="E141" s="197" t="s">
        <v>218</v>
      </c>
      <c r="F141" s="198" t="s">
        <v>219</v>
      </c>
      <c r="G141" s="199" t="s">
        <v>157</v>
      </c>
      <c r="H141" s="200">
        <v>825.70000000000005</v>
      </c>
      <c r="I141" s="201"/>
      <c r="J141" s="202">
        <f>ROUND(I141*H141,2)</f>
        <v>0</v>
      </c>
      <c r="K141" s="198" t="s">
        <v>148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149</v>
      </c>
      <c r="AT141" s="207" t="s">
        <v>144</v>
      </c>
      <c r="AU141" s="207" t="s">
        <v>82</v>
      </c>
      <c r="AY141" s="17" t="s">
        <v>143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149</v>
      </c>
      <c r="BM141" s="207" t="s">
        <v>220</v>
      </c>
    </row>
    <row r="142" s="2" customFormat="1">
      <c r="A142" s="38"/>
      <c r="B142" s="39"/>
      <c r="C142" s="40"/>
      <c r="D142" s="209" t="s">
        <v>150</v>
      </c>
      <c r="E142" s="40"/>
      <c r="F142" s="210" t="s">
        <v>219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82</v>
      </c>
    </row>
    <row r="143" s="2" customFormat="1" ht="16.5" customHeight="1">
      <c r="A143" s="38"/>
      <c r="B143" s="39"/>
      <c r="C143" s="196" t="s">
        <v>7</v>
      </c>
      <c r="D143" s="196" t="s">
        <v>144</v>
      </c>
      <c r="E143" s="197" t="s">
        <v>221</v>
      </c>
      <c r="F143" s="198" t="s">
        <v>222</v>
      </c>
      <c r="G143" s="199" t="s">
        <v>157</v>
      </c>
      <c r="H143" s="200">
        <v>75.599999999999994</v>
      </c>
      <c r="I143" s="201"/>
      <c r="J143" s="202">
        <f>ROUND(I143*H143,2)</f>
        <v>0</v>
      </c>
      <c r="K143" s="198" t="s">
        <v>148</v>
      </c>
      <c r="L143" s="44"/>
      <c r="M143" s="203" t="s">
        <v>19</v>
      </c>
      <c r="N143" s="204" t="s">
        <v>45</v>
      </c>
      <c r="O143" s="84"/>
      <c r="P143" s="205">
        <f>O143*H143</f>
        <v>0</v>
      </c>
      <c r="Q143" s="205">
        <v>1.7</v>
      </c>
      <c r="R143" s="205">
        <f>Q143*H143</f>
        <v>128.51999999999998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149</v>
      </c>
      <c r="AT143" s="207" t="s">
        <v>144</v>
      </c>
      <c r="AU143" s="207" t="s">
        <v>82</v>
      </c>
      <c r="AY143" s="17" t="s">
        <v>143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149</v>
      </c>
      <c r="BM143" s="207" t="s">
        <v>223</v>
      </c>
    </row>
    <row r="144" s="2" customFormat="1">
      <c r="A144" s="38"/>
      <c r="B144" s="39"/>
      <c r="C144" s="40"/>
      <c r="D144" s="209" t="s">
        <v>150</v>
      </c>
      <c r="E144" s="40"/>
      <c r="F144" s="210" t="s">
        <v>222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82</v>
      </c>
    </row>
    <row r="145" s="2" customFormat="1" ht="16.5" customHeight="1">
      <c r="A145" s="38"/>
      <c r="B145" s="39"/>
      <c r="C145" s="196" t="s">
        <v>186</v>
      </c>
      <c r="D145" s="196" t="s">
        <v>144</v>
      </c>
      <c r="E145" s="197" t="s">
        <v>224</v>
      </c>
      <c r="F145" s="198" t="s">
        <v>225</v>
      </c>
      <c r="G145" s="199" t="s">
        <v>157</v>
      </c>
      <c r="H145" s="200">
        <v>40.5</v>
      </c>
      <c r="I145" s="201"/>
      <c r="J145" s="202">
        <f>ROUND(I145*H145,2)</f>
        <v>0</v>
      </c>
      <c r="K145" s="198" t="s">
        <v>148</v>
      </c>
      <c r="L145" s="44"/>
      <c r="M145" s="203" t="s">
        <v>19</v>
      </c>
      <c r="N145" s="204" t="s">
        <v>45</v>
      </c>
      <c r="O145" s="84"/>
      <c r="P145" s="205">
        <f>O145*H145</f>
        <v>0</v>
      </c>
      <c r="Q145" s="205">
        <v>0</v>
      </c>
      <c r="R145" s="205">
        <f>Q145*H145</f>
        <v>0</v>
      </c>
      <c r="S145" s="205">
        <v>0</v>
      </c>
      <c r="T145" s="20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7" t="s">
        <v>149</v>
      </c>
      <c r="AT145" s="207" t="s">
        <v>144</v>
      </c>
      <c r="AU145" s="207" t="s">
        <v>82</v>
      </c>
      <c r="AY145" s="17" t="s">
        <v>143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7" t="s">
        <v>82</v>
      </c>
      <c r="BK145" s="208">
        <f>ROUND(I145*H145,2)</f>
        <v>0</v>
      </c>
      <c r="BL145" s="17" t="s">
        <v>149</v>
      </c>
      <c r="BM145" s="207" t="s">
        <v>226</v>
      </c>
    </row>
    <row r="146" s="2" customFormat="1">
      <c r="A146" s="38"/>
      <c r="B146" s="39"/>
      <c r="C146" s="40"/>
      <c r="D146" s="209" t="s">
        <v>150</v>
      </c>
      <c r="E146" s="40"/>
      <c r="F146" s="210" t="s">
        <v>225</v>
      </c>
      <c r="G146" s="40"/>
      <c r="H146" s="40"/>
      <c r="I146" s="211"/>
      <c r="J146" s="40"/>
      <c r="K146" s="40"/>
      <c r="L146" s="44"/>
      <c r="M146" s="212"/>
      <c r="N146" s="21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150</v>
      </c>
      <c r="AU146" s="17" t="s">
        <v>82</v>
      </c>
    </row>
    <row r="147" s="11" customFormat="1" ht="25.92" customHeight="1">
      <c r="A147" s="11"/>
      <c r="B147" s="182"/>
      <c r="C147" s="183"/>
      <c r="D147" s="184" t="s">
        <v>73</v>
      </c>
      <c r="E147" s="185" t="s">
        <v>227</v>
      </c>
      <c r="F147" s="185" t="s">
        <v>228</v>
      </c>
      <c r="G147" s="183"/>
      <c r="H147" s="183"/>
      <c r="I147" s="186"/>
      <c r="J147" s="187">
        <f>BK147</f>
        <v>0</v>
      </c>
      <c r="K147" s="183"/>
      <c r="L147" s="188"/>
      <c r="M147" s="189"/>
      <c r="N147" s="190"/>
      <c r="O147" s="190"/>
      <c r="P147" s="191">
        <f>SUM(P148:P149)</f>
        <v>0</v>
      </c>
      <c r="Q147" s="190"/>
      <c r="R147" s="191">
        <f>SUM(R148:R149)</f>
        <v>0</v>
      </c>
      <c r="S147" s="190"/>
      <c r="T147" s="192">
        <f>SUM(T148:T149)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3" t="s">
        <v>82</v>
      </c>
      <c r="AT147" s="194" t="s">
        <v>73</v>
      </c>
      <c r="AU147" s="194" t="s">
        <v>74</v>
      </c>
      <c r="AY147" s="193" t="s">
        <v>143</v>
      </c>
      <c r="BK147" s="195">
        <f>SUM(BK148:BK149)</f>
        <v>0</v>
      </c>
    </row>
    <row r="148" s="2" customFormat="1" ht="24.15" customHeight="1">
      <c r="A148" s="38"/>
      <c r="B148" s="39"/>
      <c r="C148" s="196" t="s">
        <v>229</v>
      </c>
      <c r="D148" s="196" t="s">
        <v>144</v>
      </c>
      <c r="E148" s="197" t="s">
        <v>230</v>
      </c>
      <c r="F148" s="198" t="s">
        <v>231</v>
      </c>
      <c r="G148" s="199" t="s">
        <v>232</v>
      </c>
      <c r="H148" s="200">
        <v>385.30000000000001</v>
      </c>
      <c r="I148" s="201"/>
      <c r="J148" s="202">
        <f>ROUND(I148*H148,2)</f>
        <v>0</v>
      </c>
      <c r="K148" s="198" t="s">
        <v>19</v>
      </c>
      <c r="L148" s="44"/>
      <c r="M148" s="203" t="s">
        <v>19</v>
      </c>
      <c r="N148" s="204" t="s">
        <v>45</v>
      </c>
      <c r="O148" s="84"/>
      <c r="P148" s="205">
        <f>O148*H148</f>
        <v>0</v>
      </c>
      <c r="Q148" s="205">
        <v>0</v>
      </c>
      <c r="R148" s="205">
        <f>Q148*H148</f>
        <v>0</v>
      </c>
      <c r="S148" s="205">
        <v>0</v>
      </c>
      <c r="T148" s="20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7" t="s">
        <v>149</v>
      </c>
      <c r="AT148" s="207" t="s">
        <v>144</v>
      </c>
      <c r="AU148" s="207" t="s">
        <v>82</v>
      </c>
      <c r="AY148" s="17" t="s">
        <v>143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7" t="s">
        <v>82</v>
      </c>
      <c r="BK148" s="208">
        <f>ROUND(I148*H148,2)</f>
        <v>0</v>
      </c>
      <c r="BL148" s="17" t="s">
        <v>149</v>
      </c>
      <c r="BM148" s="207" t="s">
        <v>233</v>
      </c>
    </row>
    <row r="149" s="2" customFormat="1">
      <c r="A149" s="38"/>
      <c r="B149" s="39"/>
      <c r="C149" s="40"/>
      <c r="D149" s="209" t="s">
        <v>150</v>
      </c>
      <c r="E149" s="40"/>
      <c r="F149" s="210" t="s">
        <v>231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82</v>
      </c>
    </row>
    <row r="150" s="11" customFormat="1" ht="25.92" customHeight="1">
      <c r="A150" s="11"/>
      <c r="B150" s="182"/>
      <c r="C150" s="183"/>
      <c r="D150" s="184" t="s">
        <v>73</v>
      </c>
      <c r="E150" s="185" t="s">
        <v>180</v>
      </c>
      <c r="F150" s="185" t="s">
        <v>234</v>
      </c>
      <c r="G150" s="183"/>
      <c r="H150" s="183"/>
      <c r="I150" s="186"/>
      <c r="J150" s="187">
        <f>BK150</f>
        <v>0</v>
      </c>
      <c r="K150" s="183"/>
      <c r="L150" s="188"/>
      <c r="M150" s="189"/>
      <c r="N150" s="190"/>
      <c r="O150" s="190"/>
      <c r="P150" s="191">
        <f>SUM(P151:P154)</f>
        <v>0</v>
      </c>
      <c r="Q150" s="190"/>
      <c r="R150" s="191">
        <f>SUM(R151:R154)</f>
        <v>0</v>
      </c>
      <c r="S150" s="190"/>
      <c r="T150" s="192">
        <f>SUM(T151:T154)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3" t="s">
        <v>82</v>
      </c>
      <c r="AT150" s="194" t="s">
        <v>73</v>
      </c>
      <c r="AU150" s="194" t="s">
        <v>74</v>
      </c>
      <c r="AY150" s="193" t="s">
        <v>143</v>
      </c>
      <c r="BK150" s="195">
        <f>SUM(BK151:BK154)</f>
        <v>0</v>
      </c>
    </row>
    <row r="151" s="2" customFormat="1" ht="16.5" customHeight="1">
      <c r="A151" s="38"/>
      <c r="B151" s="39"/>
      <c r="C151" s="196" t="s">
        <v>189</v>
      </c>
      <c r="D151" s="196" t="s">
        <v>144</v>
      </c>
      <c r="E151" s="197" t="s">
        <v>235</v>
      </c>
      <c r="F151" s="198" t="s">
        <v>236</v>
      </c>
      <c r="G151" s="199" t="s">
        <v>194</v>
      </c>
      <c r="H151" s="200">
        <v>277</v>
      </c>
      <c r="I151" s="201"/>
      <c r="J151" s="202">
        <f>ROUND(I151*H151,2)</f>
        <v>0</v>
      </c>
      <c r="K151" s="198" t="s">
        <v>148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149</v>
      </c>
      <c r="AT151" s="207" t="s">
        <v>144</v>
      </c>
      <c r="AU151" s="207" t="s">
        <v>82</v>
      </c>
      <c r="AY151" s="17" t="s">
        <v>143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149</v>
      </c>
      <c r="BM151" s="207" t="s">
        <v>237</v>
      </c>
    </row>
    <row r="152" s="2" customFormat="1">
      <c r="A152" s="38"/>
      <c r="B152" s="39"/>
      <c r="C152" s="40"/>
      <c r="D152" s="209" t="s">
        <v>150</v>
      </c>
      <c r="E152" s="40"/>
      <c r="F152" s="210" t="s">
        <v>236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82</v>
      </c>
    </row>
    <row r="153" s="2" customFormat="1" ht="16.5" customHeight="1">
      <c r="A153" s="38"/>
      <c r="B153" s="39"/>
      <c r="C153" s="196" t="s">
        <v>238</v>
      </c>
      <c r="D153" s="196" t="s">
        <v>144</v>
      </c>
      <c r="E153" s="197" t="s">
        <v>239</v>
      </c>
      <c r="F153" s="198" t="s">
        <v>240</v>
      </c>
      <c r="G153" s="199" t="s">
        <v>194</v>
      </c>
      <c r="H153" s="200">
        <v>277</v>
      </c>
      <c r="I153" s="201"/>
      <c r="J153" s="202">
        <f>ROUND(I153*H153,2)</f>
        <v>0</v>
      </c>
      <c r="K153" s="198" t="s">
        <v>148</v>
      </c>
      <c r="L153" s="44"/>
      <c r="M153" s="203" t="s">
        <v>19</v>
      </c>
      <c r="N153" s="204" t="s">
        <v>45</v>
      </c>
      <c r="O153" s="84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7" t="s">
        <v>149</v>
      </c>
      <c r="AT153" s="207" t="s">
        <v>144</v>
      </c>
      <c r="AU153" s="207" t="s">
        <v>82</v>
      </c>
      <c r="AY153" s="17" t="s">
        <v>143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82</v>
      </c>
      <c r="BK153" s="208">
        <f>ROUND(I153*H153,2)</f>
        <v>0</v>
      </c>
      <c r="BL153" s="17" t="s">
        <v>149</v>
      </c>
      <c r="BM153" s="207" t="s">
        <v>241</v>
      </c>
    </row>
    <row r="154" s="2" customFormat="1">
      <c r="A154" s="38"/>
      <c r="B154" s="39"/>
      <c r="C154" s="40"/>
      <c r="D154" s="209" t="s">
        <v>150</v>
      </c>
      <c r="E154" s="40"/>
      <c r="F154" s="210" t="s">
        <v>240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82</v>
      </c>
    </row>
    <row r="155" s="11" customFormat="1" ht="25.92" customHeight="1">
      <c r="A155" s="11"/>
      <c r="B155" s="182"/>
      <c r="C155" s="183"/>
      <c r="D155" s="184" t="s">
        <v>73</v>
      </c>
      <c r="E155" s="185" t="s">
        <v>217</v>
      </c>
      <c r="F155" s="185" t="s">
        <v>242</v>
      </c>
      <c r="G155" s="183"/>
      <c r="H155" s="183"/>
      <c r="I155" s="186"/>
      <c r="J155" s="187">
        <f>BK155</f>
        <v>0</v>
      </c>
      <c r="K155" s="183"/>
      <c r="L155" s="188"/>
      <c r="M155" s="189"/>
      <c r="N155" s="190"/>
      <c r="O155" s="190"/>
      <c r="P155" s="191">
        <f>SUM(P156:P157)</f>
        <v>0</v>
      </c>
      <c r="Q155" s="190"/>
      <c r="R155" s="191">
        <f>SUM(R156:R157)</f>
        <v>0.0086199999999999992</v>
      </c>
      <c r="S155" s="190"/>
      <c r="T155" s="192">
        <f>SUM(T156:T157)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3" t="s">
        <v>82</v>
      </c>
      <c r="AT155" s="194" t="s">
        <v>73</v>
      </c>
      <c r="AU155" s="194" t="s">
        <v>74</v>
      </c>
      <c r="AY155" s="193" t="s">
        <v>143</v>
      </c>
      <c r="BK155" s="195">
        <f>SUM(BK156:BK157)</f>
        <v>0</v>
      </c>
    </row>
    <row r="156" s="2" customFormat="1" ht="16.5" customHeight="1">
      <c r="A156" s="38"/>
      <c r="B156" s="39"/>
      <c r="C156" s="196" t="s">
        <v>195</v>
      </c>
      <c r="D156" s="196" t="s">
        <v>144</v>
      </c>
      <c r="E156" s="197" t="s">
        <v>243</v>
      </c>
      <c r="F156" s="198" t="s">
        <v>244</v>
      </c>
      <c r="G156" s="199" t="s">
        <v>245</v>
      </c>
      <c r="H156" s="200">
        <v>2</v>
      </c>
      <c r="I156" s="201"/>
      <c r="J156" s="202">
        <f>ROUND(I156*H156,2)</f>
        <v>0</v>
      </c>
      <c r="K156" s="198" t="s">
        <v>148</v>
      </c>
      <c r="L156" s="44"/>
      <c r="M156" s="203" t="s">
        <v>19</v>
      </c>
      <c r="N156" s="204" t="s">
        <v>45</v>
      </c>
      <c r="O156" s="84"/>
      <c r="P156" s="205">
        <f>O156*H156</f>
        <v>0</v>
      </c>
      <c r="Q156" s="205">
        <v>0.0043099999999999996</v>
      </c>
      <c r="R156" s="205">
        <f>Q156*H156</f>
        <v>0.0086199999999999992</v>
      </c>
      <c r="S156" s="205">
        <v>0</v>
      </c>
      <c r="T156" s="20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7" t="s">
        <v>149</v>
      </c>
      <c r="AT156" s="207" t="s">
        <v>144</v>
      </c>
      <c r="AU156" s="207" t="s">
        <v>82</v>
      </c>
      <c r="AY156" s="17" t="s">
        <v>143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7" t="s">
        <v>82</v>
      </c>
      <c r="BK156" s="208">
        <f>ROUND(I156*H156,2)</f>
        <v>0</v>
      </c>
      <c r="BL156" s="17" t="s">
        <v>149</v>
      </c>
      <c r="BM156" s="207" t="s">
        <v>246</v>
      </c>
    </row>
    <row r="157" s="2" customFormat="1">
      <c r="A157" s="38"/>
      <c r="B157" s="39"/>
      <c r="C157" s="40"/>
      <c r="D157" s="209" t="s">
        <v>150</v>
      </c>
      <c r="E157" s="40"/>
      <c r="F157" s="210" t="s">
        <v>244</v>
      </c>
      <c r="G157" s="40"/>
      <c r="H157" s="40"/>
      <c r="I157" s="211"/>
      <c r="J157" s="40"/>
      <c r="K157" s="40"/>
      <c r="L157" s="44"/>
      <c r="M157" s="212"/>
      <c r="N157" s="21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82</v>
      </c>
    </row>
    <row r="158" s="11" customFormat="1" ht="25.92" customHeight="1">
      <c r="A158" s="11"/>
      <c r="B158" s="182"/>
      <c r="C158" s="183"/>
      <c r="D158" s="184" t="s">
        <v>73</v>
      </c>
      <c r="E158" s="185" t="s">
        <v>247</v>
      </c>
      <c r="F158" s="185" t="s">
        <v>248</v>
      </c>
      <c r="G158" s="183"/>
      <c r="H158" s="183"/>
      <c r="I158" s="186"/>
      <c r="J158" s="187">
        <f>BK158</f>
        <v>0</v>
      </c>
      <c r="K158" s="183"/>
      <c r="L158" s="188"/>
      <c r="M158" s="189"/>
      <c r="N158" s="190"/>
      <c r="O158" s="190"/>
      <c r="P158" s="191">
        <f>SUM(P159:P160)</f>
        <v>0</v>
      </c>
      <c r="Q158" s="190"/>
      <c r="R158" s="191">
        <f>SUM(R159:R160)</f>
        <v>40.370579999999997</v>
      </c>
      <c r="S158" s="190"/>
      <c r="T158" s="192">
        <f>SUM(T159:T160)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3" t="s">
        <v>82</v>
      </c>
      <c r="AT158" s="194" t="s">
        <v>73</v>
      </c>
      <c r="AU158" s="194" t="s">
        <v>74</v>
      </c>
      <c r="AY158" s="193" t="s">
        <v>143</v>
      </c>
      <c r="BK158" s="195">
        <f>SUM(BK159:BK160)</f>
        <v>0</v>
      </c>
    </row>
    <row r="159" s="2" customFormat="1" ht="16.5" customHeight="1">
      <c r="A159" s="38"/>
      <c r="B159" s="39"/>
      <c r="C159" s="196" t="s">
        <v>249</v>
      </c>
      <c r="D159" s="196" t="s">
        <v>144</v>
      </c>
      <c r="E159" s="197" t="s">
        <v>250</v>
      </c>
      <c r="F159" s="198" t="s">
        <v>251</v>
      </c>
      <c r="G159" s="199" t="s">
        <v>157</v>
      </c>
      <c r="H159" s="200">
        <v>23.699999999999999</v>
      </c>
      <c r="I159" s="201"/>
      <c r="J159" s="202">
        <f>ROUND(I159*H159,2)</f>
        <v>0</v>
      </c>
      <c r="K159" s="198" t="s">
        <v>148</v>
      </c>
      <c r="L159" s="44"/>
      <c r="M159" s="203" t="s">
        <v>19</v>
      </c>
      <c r="N159" s="204" t="s">
        <v>45</v>
      </c>
      <c r="O159" s="84"/>
      <c r="P159" s="205">
        <f>O159*H159</f>
        <v>0</v>
      </c>
      <c r="Q159" s="205">
        <v>1.7034</v>
      </c>
      <c r="R159" s="205">
        <f>Q159*H159</f>
        <v>40.370579999999997</v>
      </c>
      <c r="S159" s="205">
        <v>0</v>
      </c>
      <c r="T159" s="20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7" t="s">
        <v>149</v>
      </c>
      <c r="AT159" s="207" t="s">
        <v>144</v>
      </c>
      <c r="AU159" s="207" t="s">
        <v>82</v>
      </c>
      <c r="AY159" s="17" t="s">
        <v>143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7" t="s">
        <v>82</v>
      </c>
      <c r="BK159" s="208">
        <f>ROUND(I159*H159,2)</f>
        <v>0</v>
      </c>
      <c r="BL159" s="17" t="s">
        <v>149</v>
      </c>
      <c r="BM159" s="207" t="s">
        <v>252</v>
      </c>
    </row>
    <row r="160" s="2" customFormat="1">
      <c r="A160" s="38"/>
      <c r="B160" s="39"/>
      <c r="C160" s="40"/>
      <c r="D160" s="209" t="s">
        <v>150</v>
      </c>
      <c r="E160" s="40"/>
      <c r="F160" s="210" t="s">
        <v>251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82</v>
      </c>
    </row>
    <row r="161" s="11" customFormat="1" ht="25.92" customHeight="1">
      <c r="A161" s="11"/>
      <c r="B161" s="182"/>
      <c r="C161" s="183"/>
      <c r="D161" s="184" t="s">
        <v>73</v>
      </c>
      <c r="E161" s="185" t="s">
        <v>253</v>
      </c>
      <c r="F161" s="185" t="s">
        <v>254</v>
      </c>
      <c r="G161" s="183"/>
      <c r="H161" s="183"/>
      <c r="I161" s="186"/>
      <c r="J161" s="187">
        <f>BK161</f>
        <v>0</v>
      </c>
      <c r="K161" s="183"/>
      <c r="L161" s="188"/>
      <c r="M161" s="189"/>
      <c r="N161" s="190"/>
      <c r="O161" s="190"/>
      <c r="P161" s="191">
        <f>SUM(P162:P163)</f>
        <v>0</v>
      </c>
      <c r="Q161" s="190"/>
      <c r="R161" s="191">
        <f>SUM(R162:R163)</f>
        <v>0.076630000000000004</v>
      </c>
      <c r="S161" s="190"/>
      <c r="T161" s="192">
        <f>SUM(T162:T163)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93" t="s">
        <v>84</v>
      </c>
      <c r="AT161" s="194" t="s">
        <v>73</v>
      </c>
      <c r="AU161" s="194" t="s">
        <v>74</v>
      </c>
      <c r="AY161" s="193" t="s">
        <v>143</v>
      </c>
      <c r="BK161" s="195">
        <f>SUM(BK162:BK163)</f>
        <v>0</v>
      </c>
    </row>
    <row r="162" s="2" customFormat="1" ht="16.5" customHeight="1">
      <c r="A162" s="38"/>
      <c r="B162" s="39"/>
      <c r="C162" s="196" t="s">
        <v>198</v>
      </c>
      <c r="D162" s="196" t="s">
        <v>144</v>
      </c>
      <c r="E162" s="197" t="s">
        <v>255</v>
      </c>
      <c r="F162" s="198" t="s">
        <v>256</v>
      </c>
      <c r="G162" s="199" t="s">
        <v>245</v>
      </c>
      <c r="H162" s="200">
        <v>1</v>
      </c>
      <c r="I162" s="201"/>
      <c r="J162" s="202">
        <f>ROUND(I162*H162,2)</f>
        <v>0</v>
      </c>
      <c r="K162" s="198" t="s">
        <v>148</v>
      </c>
      <c r="L162" s="44"/>
      <c r="M162" s="203" t="s">
        <v>19</v>
      </c>
      <c r="N162" s="204" t="s">
        <v>45</v>
      </c>
      <c r="O162" s="84"/>
      <c r="P162" s="205">
        <f>O162*H162</f>
        <v>0</v>
      </c>
      <c r="Q162" s="205">
        <v>0.076630000000000004</v>
      </c>
      <c r="R162" s="205">
        <f>Q162*H162</f>
        <v>0.076630000000000004</v>
      </c>
      <c r="S162" s="205">
        <v>0</v>
      </c>
      <c r="T162" s="2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176</v>
      </c>
      <c r="AT162" s="207" t="s">
        <v>144</v>
      </c>
      <c r="AU162" s="207" t="s">
        <v>82</v>
      </c>
      <c r="AY162" s="17" t="s">
        <v>143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7" t="s">
        <v>82</v>
      </c>
      <c r="BK162" s="208">
        <f>ROUND(I162*H162,2)</f>
        <v>0</v>
      </c>
      <c r="BL162" s="17" t="s">
        <v>176</v>
      </c>
      <c r="BM162" s="207" t="s">
        <v>257</v>
      </c>
    </row>
    <row r="163" s="2" customFormat="1">
      <c r="A163" s="38"/>
      <c r="B163" s="39"/>
      <c r="C163" s="40"/>
      <c r="D163" s="209" t="s">
        <v>150</v>
      </c>
      <c r="E163" s="40"/>
      <c r="F163" s="210" t="s">
        <v>256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150</v>
      </c>
      <c r="AU163" s="17" t="s">
        <v>82</v>
      </c>
    </row>
    <row r="164" s="11" customFormat="1" ht="25.92" customHeight="1">
      <c r="A164" s="11"/>
      <c r="B164" s="182"/>
      <c r="C164" s="183"/>
      <c r="D164" s="184" t="s">
        <v>73</v>
      </c>
      <c r="E164" s="185" t="s">
        <v>258</v>
      </c>
      <c r="F164" s="185" t="s">
        <v>259</v>
      </c>
      <c r="G164" s="183"/>
      <c r="H164" s="183"/>
      <c r="I164" s="186"/>
      <c r="J164" s="187">
        <f>BK164</f>
        <v>0</v>
      </c>
      <c r="K164" s="183"/>
      <c r="L164" s="188"/>
      <c r="M164" s="189"/>
      <c r="N164" s="190"/>
      <c r="O164" s="190"/>
      <c r="P164" s="191">
        <f>SUM(P165:P166)</f>
        <v>0</v>
      </c>
      <c r="Q164" s="190"/>
      <c r="R164" s="191">
        <f>SUM(R165:R166)</f>
        <v>0.73350000000000004</v>
      </c>
      <c r="S164" s="190"/>
      <c r="T164" s="192">
        <f>SUM(T165:T166)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193" t="s">
        <v>82</v>
      </c>
      <c r="AT164" s="194" t="s">
        <v>73</v>
      </c>
      <c r="AU164" s="194" t="s">
        <v>74</v>
      </c>
      <c r="AY164" s="193" t="s">
        <v>143</v>
      </c>
      <c r="BK164" s="195">
        <f>SUM(BK165:BK166)</f>
        <v>0</v>
      </c>
    </row>
    <row r="165" s="2" customFormat="1" ht="16.5" customHeight="1">
      <c r="A165" s="38"/>
      <c r="B165" s="39"/>
      <c r="C165" s="196" t="s">
        <v>260</v>
      </c>
      <c r="D165" s="196" t="s">
        <v>144</v>
      </c>
      <c r="E165" s="197" t="s">
        <v>261</v>
      </c>
      <c r="F165" s="198" t="s">
        <v>262</v>
      </c>
      <c r="G165" s="199" t="s">
        <v>245</v>
      </c>
      <c r="H165" s="200">
        <v>10</v>
      </c>
      <c r="I165" s="201"/>
      <c r="J165" s="202">
        <f>ROUND(I165*H165,2)</f>
        <v>0</v>
      </c>
      <c r="K165" s="198" t="s">
        <v>148</v>
      </c>
      <c r="L165" s="44"/>
      <c r="M165" s="203" t="s">
        <v>19</v>
      </c>
      <c r="N165" s="204" t="s">
        <v>45</v>
      </c>
      <c r="O165" s="84"/>
      <c r="P165" s="205">
        <f>O165*H165</f>
        <v>0</v>
      </c>
      <c r="Q165" s="205">
        <v>0.073349999999999999</v>
      </c>
      <c r="R165" s="205">
        <f>Q165*H165</f>
        <v>0.73350000000000004</v>
      </c>
      <c r="S165" s="205">
        <v>0</v>
      </c>
      <c r="T165" s="20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7" t="s">
        <v>149</v>
      </c>
      <c r="AT165" s="207" t="s">
        <v>144</v>
      </c>
      <c r="AU165" s="207" t="s">
        <v>82</v>
      </c>
      <c r="AY165" s="17" t="s">
        <v>143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7" t="s">
        <v>82</v>
      </c>
      <c r="BK165" s="208">
        <f>ROUND(I165*H165,2)</f>
        <v>0</v>
      </c>
      <c r="BL165" s="17" t="s">
        <v>149</v>
      </c>
      <c r="BM165" s="207" t="s">
        <v>263</v>
      </c>
    </row>
    <row r="166" s="2" customFormat="1">
      <c r="A166" s="38"/>
      <c r="B166" s="39"/>
      <c r="C166" s="40"/>
      <c r="D166" s="209" t="s">
        <v>150</v>
      </c>
      <c r="E166" s="40"/>
      <c r="F166" s="210" t="s">
        <v>262</v>
      </c>
      <c r="G166" s="40"/>
      <c r="H166" s="40"/>
      <c r="I166" s="211"/>
      <c r="J166" s="40"/>
      <c r="K166" s="40"/>
      <c r="L166" s="44"/>
      <c r="M166" s="212"/>
      <c r="N166" s="21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82</v>
      </c>
    </row>
    <row r="167" s="11" customFormat="1" ht="25.92" customHeight="1">
      <c r="A167" s="11"/>
      <c r="B167" s="182"/>
      <c r="C167" s="183"/>
      <c r="D167" s="184" t="s">
        <v>73</v>
      </c>
      <c r="E167" s="185" t="s">
        <v>264</v>
      </c>
      <c r="F167" s="185" t="s">
        <v>265</v>
      </c>
      <c r="G167" s="183"/>
      <c r="H167" s="183"/>
      <c r="I167" s="186"/>
      <c r="J167" s="187">
        <f>BK167</f>
        <v>0</v>
      </c>
      <c r="K167" s="183"/>
      <c r="L167" s="188"/>
      <c r="M167" s="189"/>
      <c r="N167" s="190"/>
      <c r="O167" s="190"/>
      <c r="P167" s="191">
        <f>SUM(P168:P177)</f>
        <v>0</v>
      </c>
      <c r="Q167" s="190"/>
      <c r="R167" s="191">
        <f>SUM(R168:R177)</f>
        <v>0.00068000000000000005</v>
      </c>
      <c r="S167" s="190"/>
      <c r="T167" s="192">
        <f>SUM(T168:T177)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193" t="s">
        <v>82</v>
      </c>
      <c r="AT167" s="194" t="s">
        <v>73</v>
      </c>
      <c r="AU167" s="194" t="s">
        <v>74</v>
      </c>
      <c r="AY167" s="193" t="s">
        <v>143</v>
      </c>
      <c r="BK167" s="195">
        <f>SUM(BK168:BK177)</f>
        <v>0</v>
      </c>
    </row>
    <row r="168" s="2" customFormat="1" ht="16.5" customHeight="1">
      <c r="A168" s="38"/>
      <c r="B168" s="39"/>
      <c r="C168" s="196" t="s">
        <v>201</v>
      </c>
      <c r="D168" s="196" t="s">
        <v>144</v>
      </c>
      <c r="E168" s="197" t="s">
        <v>266</v>
      </c>
      <c r="F168" s="198" t="s">
        <v>267</v>
      </c>
      <c r="G168" s="199" t="s">
        <v>147</v>
      </c>
      <c r="H168" s="200">
        <v>102</v>
      </c>
      <c r="I168" s="201"/>
      <c r="J168" s="202">
        <f>ROUND(I168*H168,2)</f>
        <v>0</v>
      </c>
      <c r="K168" s="198" t="s">
        <v>148</v>
      </c>
      <c r="L168" s="44"/>
      <c r="M168" s="203" t="s">
        <v>19</v>
      </c>
      <c r="N168" s="204" t="s">
        <v>45</v>
      </c>
      <c r="O168" s="84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7" t="s">
        <v>149</v>
      </c>
      <c r="AT168" s="207" t="s">
        <v>144</v>
      </c>
      <c r="AU168" s="207" t="s">
        <v>82</v>
      </c>
      <c r="AY168" s="17" t="s">
        <v>143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82</v>
      </c>
      <c r="BK168" s="208">
        <f>ROUND(I168*H168,2)</f>
        <v>0</v>
      </c>
      <c r="BL168" s="17" t="s">
        <v>149</v>
      </c>
      <c r="BM168" s="207" t="s">
        <v>268</v>
      </c>
    </row>
    <row r="169" s="2" customFormat="1">
      <c r="A169" s="38"/>
      <c r="B169" s="39"/>
      <c r="C169" s="40"/>
      <c r="D169" s="209" t="s">
        <v>150</v>
      </c>
      <c r="E169" s="40"/>
      <c r="F169" s="210" t="s">
        <v>267</v>
      </c>
      <c r="G169" s="40"/>
      <c r="H169" s="40"/>
      <c r="I169" s="211"/>
      <c r="J169" s="40"/>
      <c r="K169" s="40"/>
      <c r="L169" s="44"/>
      <c r="M169" s="212"/>
      <c r="N169" s="21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82</v>
      </c>
    </row>
    <row r="170" s="2" customFormat="1" ht="16.5" customHeight="1">
      <c r="A170" s="38"/>
      <c r="B170" s="39"/>
      <c r="C170" s="196" t="s">
        <v>269</v>
      </c>
      <c r="D170" s="196" t="s">
        <v>144</v>
      </c>
      <c r="E170" s="197" t="s">
        <v>270</v>
      </c>
      <c r="F170" s="198" t="s">
        <v>271</v>
      </c>
      <c r="G170" s="199" t="s">
        <v>147</v>
      </c>
      <c r="H170" s="200">
        <v>56</v>
      </c>
      <c r="I170" s="201"/>
      <c r="J170" s="202">
        <f>ROUND(I170*H170,2)</f>
        <v>0</v>
      </c>
      <c r="K170" s="198" t="s">
        <v>148</v>
      </c>
      <c r="L170" s="44"/>
      <c r="M170" s="203" t="s">
        <v>19</v>
      </c>
      <c r="N170" s="204" t="s">
        <v>45</v>
      </c>
      <c r="O170" s="84"/>
      <c r="P170" s="205">
        <f>O170*H170</f>
        <v>0</v>
      </c>
      <c r="Q170" s="205">
        <v>1.0000000000000001E-05</v>
      </c>
      <c r="R170" s="205">
        <f>Q170*H170</f>
        <v>0.00056000000000000006</v>
      </c>
      <c r="S170" s="205">
        <v>0</v>
      </c>
      <c r="T170" s="20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7" t="s">
        <v>149</v>
      </c>
      <c r="AT170" s="207" t="s">
        <v>144</v>
      </c>
      <c r="AU170" s="207" t="s">
        <v>82</v>
      </c>
      <c r="AY170" s="17" t="s">
        <v>143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7" t="s">
        <v>82</v>
      </c>
      <c r="BK170" s="208">
        <f>ROUND(I170*H170,2)</f>
        <v>0</v>
      </c>
      <c r="BL170" s="17" t="s">
        <v>149</v>
      </c>
      <c r="BM170" s="207" t="s">
        <v>272</v>
      </c>
    </row>
    <row r="171" s="2" customFormat="1">
      <c r="A171" s="38"/>
      <c r="B171" s="39"/>
      <c r="C171" s="40"/>
      <c r="D171" s="209" t="s">
        <v>150</v>
      </c>
      <c r="E171" s="40"/>
      <c r="F171" s="210" t="s">
        <v>271</v>
      </c>
      <c r="G171" s="40"/>
      <c r="H171" s="40"/>
      <c r="I171" s="211"/>
      <c r="J171" s="40"/>
      <c r="K171" s="40"/>
      <c r="L171" s="44"/>
      <c r="M171" s="212"/>
      <c r="N171" s="21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82</v>
      </c>
    </row>
    <row r="172" s="2" customFormat="1" ht="16.5" customHeight="1">
      <c r="A172" s="38"/>
      <c r="B172" s="39"/>
      <c r="C172" s="196" t="s">
        <v>204</v>
      </c>
      <c r="D172" s="196" t="s">
        <v>144</v>
      </c>
      <c r="E172" s="197" t="s">
        <v>273</v>
      </c>
      <c r="F172" s="198" t="s">
        <v>274</v>
      </c>
      <c r="G172" s="199" t="s">
        <v>245</v>
      </c>
      <c r="H172" s="200">
        <v>5</v>
      </c>
      <c r="I172" s="201"/>
      <c r="J172" s="202">
        <f>ROUND(I172*H172,2)</f>
        <v>0</v>
      </c>
      <c r="K172" s="198" t="s">
        <v>148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1.0000000000000001E-05</v>
      </c>
      <c r="R172" s="205">
        <f>Q172*H172</f>
        <v>5.0000000000000002E-05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149</v>
      </c>
      <c r="AT172" s="207" t="s">
        <v>144</v>
      </c>
      <c r="AU172" s="207" t="s">
        <v>82</v>
      </c>
      <c r="AY172" s="17" t="s">
        <v>143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149</v>
      </c>
      <c r="BM172" s="207" t="s">
        <v>275</v>
      </c>
    </row>
    <row r="173" s="2" customFormat="1">
      <c r="A173" s="38"/>
      <c r="B173" s="39"/>
      <c r="C173" s="40"/>
      <c r="D173" s="209" t="s">
        <v>150</v>
      </c>
      <c r="E173" s="40"/>
      <c r="F173" s="210" t="s">
        <v>274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82</v>
      </c>
    </row>
    <row r="174" s="2" customFormat="1" ht="16.5" customHeight="1">
      <c r="A174" s="38"/>
      <c r="B174" s="39"/>
      <c r="C174" s="196" t="s">
        <v>276</v>
      </c>
      <c r="D174" s="196" t="s">
        <v>144</v>
      </c>
      <c r="E174" s="197" t="s">
        <v>277</v>
      </c>
      <c r="F174" s="198" t="s">
        <v>278</v>
      </c>
      <c r="G174" s="199" t="s">
        <v>245</v>
      </c>
      <c r="H174" s="200">
        <v>2</v>
      </c>
      <c r="I174" s="201"/>
      <c r="J174" s="202">
        <f>ROUND(I174*H174,2)</f>
        <v>0</v>
      </c>
      <c r="K174" s="198" t="s">
        <v>148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2.0000000000000002E-05</v>
      </c>
      <c r="R174" s="205">
        <f>Q174*H174</f>
        <v>4.0000000000000003E-05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149</v>
      </c>
      <c r="AT174" s="207" t="s">
        <v>144</v>
      </c>
      <c r="AU174" s="207" t="s">
        <v>82</v>
      </c>
      <c r="AY174" s="17" t="s">
        <v>143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149</v>
      </c>
      <c r="BM174" s="207" t="s">
        <v>279</v>
      </c>
    </row>
    <row r="175" s="2" customFormat="1">
      <c r="A175" s="38"/>
      <c r="B175" s="39"/>
      <c r="C175" s="40"/>
      <c r="D175" s="209" t="s">
        <v>150</v>
      </c>
      <c r="E175" s="40"/>
      <c r="F175" s="210" t="s">
        <v>278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150</v>
      </c>
      <c r="AU175" s="17" t="s">
        <v>82</v>
      </c>
    </row>
    <row r="176" s="2" customFormat="1" ht="16.5" customHeight="1">
      <c r="A176" s="38"/>
      <c r="B176" s="39"/>
      <c r="C176" s="196" t="s">
        <v>209</v>
      </c>
      <c r="D176" s="196" t="s">
        <v>144</v>
      </c>
      <c r="E176" s="197" t="s">
        <v>280</v>
      </c>
      <c r="F176" s="198" t="s">
        <v>281</v>
      </c>
      <c r="G176" s="199" t="s">
        <v>245</v>
      </c>
      <c r="H176" s="200">
        <v>1</v>
      </c>
      <c r="I176" s="201"/>
      <c r="J176" s="202">
        <f>ROUND(I176*H176,2)</f>
        <v>0</v>
      </c>
      <c r="K176" s="198" t="s">
        <v>148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3.0000000000000001E-05</v>
      </c>
      <c r="R176" s="205">
        <f>Q176*H176</f>
        <v>3.0000000000000001E-05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149</v>
      </c>
      <c r="AT176" s="207" t="s">
        <v>144</v>
      </c>
      <c r="AU176" s="207" t="s">
        <v>82</v>
      </c>
      <c r="AY176" s="17" t="s">
        <v>143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149</v>
      </c>
      <c r="BM176" s="207" t="s">
        <v>282</v>
      </c>
    </row>
    <row r="177" s="2" customFormat="1">
      <c r="A177" s="38"/>
      <c r="B177" s="39"/>
      <c r="C177" s="40"/>
      <c r="D177" s="209" t="s">
        <v>150</v>
      </c>
      <c r="E177" s="40"/>
      <c r="F177" s="210" t="s">
        <v>281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82</v>
      </c>
    </row>
    <row r="178" s="11" customFormat="1" ht="25.92" customHeight="1">
      <c r="A178" s="11"/>
      <c r="B178" s="182"/>
      <c r="C178" s="183"/>
      <c r="D178" s="184" t="s">
        <v>73</v>
      </c>
      <c r="E178" s="185" t="s">
        <v>283</v>
      </c>
      <c r="F178" s="185" t="s">
        <v>284</v>
      </c>
      <c r="G178" s="183"/>
      <c r="H178" s="183"/>
      <c r="I178" s="186"/>
      <c r="J178" s="187">
        <f>BK178</f>
        <v>0</v>
      </c>
      <c r="K178" s="183"/>
      <c r="L178" s="188"/>
      <c r="M178" s="189"/>
      <c r="N178" s="190"/>
      <c r="O178" s="190"/>
      <c r="P178" s="191">
        <f>SUM(P179:P196)</f>
        <v>0</v>
      </c>
      <c r="Q178" s="190"/>
      <c r="R178" s="191">
        <f>SUM(R179:R196)</f>
        <v>66.89831199999999</v>
      </c>
      <c r="S178" s="190"/>
      <c r="T178" s="192">
        <f>SUM(T179:T196)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193" t="s">
        <v>82</v>
      </c>
      <c r="AT178" s="194" t="s">
        <v>73</v>
      </c>
      <c r="AU178" s="194" t="s">
        <v>74</v>
      </c>
      <c r="AY178" s="193" t="s">
        <v>143</v>
      </c>
      <c r="BK178" s="195">
        <f>SUM(BK179:BK196)</f>
        <v>0</v>
      </c>
    </row>
    <row r="179" s="2" customFormat="1" ht="16.5" customHeight="1">
      <c r="A179" s="38"/>
      <c r="B179" s="39"/>
      <c r="C179" s="196" t="s">
        <v>285</v>
      </c>
      <c r="D179" s="196" t="s">
        <v>144</v>
      </c>
      <c r="E179" s="197" t="s">
        <v>286</v>
      </c>
      <c r="F179" s="198" t="s">
        <v>287</v>
      </c>
      <c r="G179" s="199" t="s">
        <v>147</v>
      </c>
      <c r="H179" s="200">
        <v>158</v>
      </c>
      <c r="I179" s="201"/>
      <c r="J179" s="202">
        <f>ROUND(I179*H179,2)</f>
        <v>0</v>
      </c>
      <c r="K179" s="198" t="s">
        <v>148</v>
      </c>
      <c r="L179" s="44"/>
      <c r="M179" s="203" t="s">
        <v>19</v>
      </c>
      <c r="N179" s="204" t="s">
        <v>45</v>
      </c>
      <c r="O179" s="84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7" t="s">
        <v>149</v>
      </c>
      <c r="AT179" s="207" t="s">
        <v>144</v>
      </c>
      <c r="AU179" s="207" t="s">
        <v>82</v>
      </c>
      <c r="AY179" s="17" t="s">
        <v>143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7" t="s">
        <v>82</v>
      </c>
      <c r="BK179" s="208">
        <f>ROUND(I179*H179,2)</f>
        <v>0</v>
      </c>
      <c r="BL179" s="17" t="s">
        <v>149</v>
      </c>
      <c r="BM179" s="207" t="s">
        <v>288</v>
      </c>
    </row>
    <row r="180" s="2" customFormat="1">
      <c r="A180" s="38"/>
      <c r="B180" s="39"/>
      <c r="C180" s="40"/>
      <c r="D180" s="209" t="s">
        <v>150</v>
      </c>
      <c r="E180" s="40"/>
      <c r="F180" s="210" t="s">
        <v>287</v>
      </c>
      <c r="G180" s="40"/>
      <c r="H180" s="40"/>
      <c r="I180" s="211"/>
      <c r="J180" s="40"/>
      <c r="K180" s="40"/>
      <c r="L180" s="44"/>
      <c r="M180" s="212"/>
      <c r="N180" s="21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150</v>
      </c>
      <c r="AU180" s="17" t="s">
        <v>82</v>
      </c>
    </row>
    <row r="181" s="2" customFormat="1" ht="16.5" customHeight="1">
      <c r="A181" s="38"/>
      <c r="B181" s="39"/>
      <c r="C181" s="196" t="s">
        <v>212</v>
      </c>
      <c r="D181" s="196" t="s">
        <v>144</v>
      </c>
      <c r="E181" s="197" t="s">
        <v>289</v>
      </c>
      <c r="F181" s="198" t="s">
        <v>290</v>
      </c>
      <c r="G181" s="199" t="s">
        <v>291</v>
      </c>
      <c r="H181" s="200">
        <v>7</v>
      </c>
      <c r="I181" s="201"/>
      <c r="J181" s="202">
        <f>ROUND(I181*H181,2)</f>
        <v>0</v>
      </c>
      <c r="K181" s="198" t="s">
        <v>148</v>
      </c>
      <c r="L181" s="44"/>
      <c r="M181" s="203" t="s">
        <v>19</v>
      </c>
      <c r="N181" s="204" t="s">
        <v>45</v>
      </c>
      <c r="O181" s="84"/>
      <c r="P181" s="205">
        <f>O181*H181</f>
        <v>0</v>
      </c>
      <c r="Q181" s="205">
        <v>0.00012999999999999999</v>
      </c>
      <c r="R181" s="205">
        <f>Q181*H181</f>
        <v>0.00090999999999999989</v>
      </c>
      <c r="S181" s="205">
        <v>0</v>
      </c>
      <c r="T181" s="20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7" t="s">
        <v>149</v>
      </c>
      <c r="AT181" s="207" t="s">
        <v>144</v>
      </c>
      <c r="AU181" s="207" t="s">
        <v>82</v>
      </c>
      <c r="AY181" s="17" t="s">
        <v>143</v>
      </c>
      <c r="BE181" s="208">
        <f>IF(N181="základní",J181,0)</f>
        <v>0</v>
      </c>
      <c r="BF181" s="208">
        <f>IF(N181="snížená",J181,0)</f>
        <v>0</v>
      </c>
      <c r="BG181" s="208">
        <f>IF(N181="zákl. přenesená",J181,0)</f>
        <v>0</v>
      </c>
      <c r="BH181" s="208">
        <f>IF(N181="sníž. přenesená",J181,0)</f>
        <v>0</v>
      </c>
      <c r="BI181" s="208">
        <f>IF(N181="nulová",J181,0)</f>
        <v>0</v>
      </c>
      <c r="BJ181" s="17" t="s">
        <v>82</v>
      </c>
      <c r="BK181" s="208">
        <f>ROUND(I181*H181,2)</f>
        <v>0</v>
      </c>
      <c r="BL181" s="17" t="s">
        <v>149</v>
      </c>
      <c r="BM181" s="207" t="s">
        <v>292</v>
      </c>
    </row>
    <row r="182" s="2" customFormat="1">
      <c r="A182" s="38"/>
      <c r="B182" s="39"/>
      <c r="C182" s="40"/>
      <c r="D182" s="209" t="s">
        <v>150</v>
      </c>
      <c r="E182" s="40"/>
      <c r="F182" s="210" t="s">
        <v>290</v>
      </c>
      <c r="G182" s="40"/>
      <c r="H182" s="40"/>
      <c r="I182" s="211"/>
      <c r="J182" s="40"/>
      <c r="K182" s="40"/>
      <c r="L182" s="44"/>
      <c r="M182" s="212"/>
      <c r="N182" s="21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150</v>
      </c>
      <c r="AU182" s="17" t="s">
        <v>82</v>
      </c>
    </row>
    <row r="183" s="2" customFormat="1" ht="16.5" customHeight="1">
      <c r="A183" s="38"/>
      <c r="B183" s="39"/>
      <c r="C183" s="196" t="s">
        <v>293</v>
      </c>
      <c r="D183" s="196" t="s">
        <v>144</v>
      </c>
      <c r="E183" s="197" t="s">
        <v>294</v>
      </c>
      <c r="F183" s="198" t="s">
        <v>295</v>
      </c>
      <c r="G183" s="199" t="s">
        <v>245</v>
      </c>
      <c r="H183" s="200">
        <v>4</v>
      </c>
      <c r="I183" s="201"/>
      <c r="J183" s="202">
        <f>ROUND(I183*H183,2)</f>
        <v>0</v>
      </c>
      <c r="K183" s="198" t="s">
        <v>148</v>
      </c>
      <c r="L183" s="44"/>
      <c r="M183" s="203" t="s">
        <v>19</v>
      </c>
      <c r="N183" s="204" t="s">
        <v>45</v>
      </c>
      <c r="O183" s="84"/>
      <c r="P183" s="205">
        <f>O183*H183</f>
        <v>0</v>
      </c>
      <c r="Q183" s="205">
        <v>2.01431</v>
      </c>
      <c r="R183" s="205">
        <f>Q183*H183</f>
        <v>8.0572400000000002</v>
      </c>
      <c r="S183" s="205">
        <v>0</v>
      </c>
      <c r="T183" s="20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7" t="s">
        <v>149</v>
      </c>
      <c r="AT183" s="207" t="s">
        <v>144</v>
      </c>
      <c r="AU183" s="207" t="s">
        <v>82</v>
      </c>
      <c r="AY183" s="17" t="s">
        <v>143</v>
      </c>
      <c r="BE183" s="208">
        <f>IF(N183="základní",J183,0)</f>
        <v>0</v>
      </c>
      <c r="BF183" s="208">
        <f>IF(N183="snížená",J183,0)</f>
        <v>0</v>
      </c>
      <c r="BG183" s="208">
        <f>IF(N183="zákl. přenesená",J183,0)</f>
        <v>0</v>
      </c>
      <c r="BH183" s="208">
        <f>IF(N183="sníž. přenesená",J183,0)</f>
        <v>0</v>
      </c>
      <c r="BI183" s="208">
        <f>IF(N183="nulová",J183,0)</f>
        <v>0</v>
      </c>
      <c r="BJ183" s="17" t="s">
        <v>82</v>
      </c>
      <c r="BK183" s="208">
        <f>ROUND(I183*H183,2)</f>
        <v>0</v>
      </c>
      <c r="BL183" s="17" t="s">
        <v>149</v>
      </c>
      <c r="BM183" s="207" t="s">
        <v>296</v>
      </c>
    </row>
    <row r="184" s="2" customFormat="1">
      <c r="A184" s="38"/>
      <c r="B184" s="39"/>
      <c r="C184" s="40"/>
      <c r="D184" s="209" t="s">
        <v>150</v>
      </c>
      <c r="E184" s="40"/>
      <c r="F184" s="210" t="s">
        <v>295</v>
      </c>
      <c r="G184" s="40"/>
      <c r="H184" s="40"/>
      <c r="I184" s="211"/>
      <c r="J184" s="40"/>
      <c r="K184" s="40"/>
      <c r="L184" s="44"/>
      <c r="M184" s="212"/>
      <c r="N184" s="21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150</v>
      </c>
      <c r="AU184" s="17" t="s">
        <v>82</v>
      </c>
    </row>
    <row r="185" s="2" customFormat="1" ht="16.5" customHeight="1">
      <c r="A185" s="38"/>
      <c r="B185" s="39"/>
      <c r="C185" s="196" t="s">
        <v>217</v>
      </c>
      <c r="D185" s="196" t="s">
        <v>144</v>
      </c>
      <c r="E185" s="197" t="s">
        <v>297</v>
      </c>
      <c r="F185" s="198" t="s">
        <v>298</v>
      </c>
      <c r="G185" s="199" t="s">
        <v>157</v>
      </c>
      <c r="H185" s="200">
        <v>4.4000000000000004</v>
      </c>
      <c r="I185" s="201"/>
      <c r="J185" s="202">
        <f>ROUND(I185*H185,2)</f>
        <v>0</v>
      </c>
      <c r="K185" s="198" t="s">
        <v>148</v>
      </c>
      <c r="L185" s="44"/>
      <c r="M185" s="203" t="s">
        <v>19</v>
      </c>
      <c r="N185" s="204" t="s">
        <v>45</v>
      </c>
      <c r="O185" s="84"/>
      <c r="P185" s="205">
        <f>O185*H185</f>
        <v>0</v>
      </c>
      <c r="Q185" s="205">
        <v>2.5499999999999998</v>
      </c>
      <c r="R185" s="205">
        <f>Q185*H185</f>
        <v>11.220000000000001</v>
      </c>
      <c r="S185" s="205">
        <v>0</v>
      </c>
      <c r="T185" s="20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7" t="s">
        <v>149</v>
      </c>
      <c r="AT185" s="207" t="s">
        <v>144</v>
      </c>
      <c r="AU185" s="207" t="s">
        <v>82</v>
      </c>
      <c r="AY185" s="17" t="s">
        <v>143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7" t="s">
        <v>82</v>
      </c>
      <c r="BK185" s="208">
        <f>ROUND(I185*H185,2)</f>
        <v>0</v>
      </c>
      <c r="BL185" s="17" t="s">
        <v>149</v>
      </c>
      <c r="BM185" s="207" t="s">
        <v>299</v>
      </c>
    </row>
    <row r="186" s="2" customFormat="1">
      <c r="A186" s="38"/>
      <c r="B186" s="39"/>
      <c r="C186" s="40"/>
      <c r="D186" s="209" t="s">
        <v>150</v>
      </c>
      <c r="E186" s="40"/>
      <c r="F186" s="210" t="s">
        <v>298</v>
      </c>
      <c r="G186" s="40"/>
      <c r="H186" s="40"/>
      <c r="I186" s="211"/>
      <c r="J186" s="40"/>
      <c r="K186" s="40"/>
      <c r="L186" s="44"/>
      <c r="M186" s="212"/>
      <c r="N186" s="213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150</v>
      </c>
      <c r="AU186" s="17" t="s">
        <v>82</v>
      </c>
    </row>
    <row r="187" s="2" customFormat="1" ht="16.5" customHeight="1">
      <c r="A187" s="38"/>
      <c r="B187" s="39"/>
      <c r="C187" s="196" t="s">
        <v>300</v>
      </c>
      <c r="D187" s="196" t="s">
        <v>144</v>
      </c>
      <c r="E187" s="197" t="s">
        <v>301</v>
      </c>
      <c r="F187" s="198" t="s">
        <v>302</v>
      </c>
      <c r="G187" s="199" t="s">
        <v>157</v>
      </c>
      <c r="H187" s="200">
        <v>17</v>
      </c>
      <c r="I187" s="201"/>
      <c r="J187" s="202">
        <f>ROUND(I187*H187,2)</f>
        <v>0</v>
      </c>
      <c r="K187" s="198" t="s">
        <v>148</v>
      </c>
      <c r="L187" s="44"/>
      <c r="M187" s="203" t="s">
        <v>19</v>
      </c>
      <c r="N187" s="204" t="s">
        <v>45</v>
      </c>
      <c r="O187" s="84"/>
      <c r="P187" s="205">
        <f>O187*H187</f>
        <v>0</v>
      </c>
      <c r="Q187" s="205">
        <v>2.5510999999999999</v>
      </c>
      <c r="R187" s="205">
        <f>Q187*H187</f>
        <v>43.368699999999997</v>
      </c>
      <c r="S187" s="205">
        <v>0</v>
      </c>
      <c r="T187" s="20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7" t="s">
        <v>149</v>
      </c>
      <c r="AT187" s="207" t="s">
        <v>144</v>
      </c>
      <c r="AU187" s="207" t="s">
        <v>82</v>
      </c>
      <c r="AY187" s="17" t="s">
        <v>143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7" t="s">
        <v>82</v>
      </c>
      <c r="BK187" s="208">
        <f>ROUND(I187*H187,2)</f>
        <v>0</v>
      </c>
      <c r="BL187" s="17" t="s">
        <v>149</v>
      </c>
      <c r="BM187" s="207" t="s">
        <v>303</v>
      </c>
    </row>
    <row r="188" s="2" customFormat="1">
      <c r="A188" s="38"/>
      <c r="B188" s="39"/>
      <c r="C188" s="40"/>
      <c r="D188" s="209" t="s">
        <v>150</v>
      </c>
      <c r="E188" s="40"/>
      <c r="F188" s="210" t="s">
        <v>302</v>
      </c>
      <c r="G188" s="40"/>
      <c r="H188" s="40"/>
      <c r="I188" s="211"/>
      <c r="J188" s="40"/>
      <c r="K188" s="40"/>
      <c r="L188" s="44"/>
      <c r="M188" s="212"/>
      <c r="N188" s="213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150</v>
      </c>
      <c r="AU188" s="17" t="s">
        <v>82</v>
      </c>
    </row>
    <row r="189" s="2" customFormat="1" ht="16.5" customHeight="1">
      <c r="A189" s="38"/>
      <c r="B189" s="39"/>
      <c r="C189" s="196" t="s">
        <v>220</v>
      </c>
      <c r="D189" s="196" t="s">
        <v>144</v>
      </c>
      <c r="E189" s="197" t="s">
        <v>304</v>
      </c>
      <c r="F189" s="198" t="s">
        <v>305</v>
      </c>
      <c r="G189" s="199" t="s">
        <v>194</v>
      </c>
      <c r="H189" s="200">
        <v>36</v>
      </c>
      <c r="I189" s="201"/>
      <c r="J189" s="202">
        <f>ROUND(I189*H189,2)</f>
        <v>0</v>
      </c>
      <c r="K189" s="198" t="s">
        <v>148</v>
      </c>
      <c r="L189" s="44"/>
      <c r="M189" s="203" t="s">
        <v>19</v>
      </c>
      <c r="N189" s="204" t="s">
        <v>45</v>
      </c>
      <c r="O189" s="84"/>
      <c r="P189" s="205">
        <f>O189*H189</f>
        <v>0</v>
      </c>
      <c r="Q189" s="205">
        <v>0.012420000000000001</v>
      </c>
      <c r="R189" s="205">
        <f>Q189*H189</f>
        <v>0.44712000000000002</v>
      </c>
      <c r="S189" s="205">
        <v>0</v>
      </c>
      <c r="T189" s="20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7" t="s">
        <v>149</v>
      </c>
      <c r="AT189" s="207" t="s">
        <v>144</v>
      </c>
      <c r="AU189" s="207" t="s">
        <v>82</v>
      </c>
      <c r="AY189" s="17" t="s">
        <v>143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7" t="s">
        <v>82</v>
      </c>
      <c r="BK189" s="208">
        <f>ROUND(I189*H189,2)</f>
        <v>0</v>
      </c>
      <c r="BL189" s="17" t="s">
        <v>149</v>
      </c>
      <c r="BM189" s="207" t="s">
        <v>306</v>
      </c>
    </row>
    <row r="190" s="2" customFormat="1">
      <c r="A190" s="38"/>
      <c r="B190" s="39"/>
      <c r="C190" s="40"/>
      <c r="D190" s="209" t="s">
        <v>150</v>
      </c>
      <c r="E190" s="40"/>
      <c r="F190" s="210" t="s">
        <v>305</v>
      </c>
      <c r="G190" s="40"/>
      <c r="H190" s="40"/>
      <c r="I190" s="211"/>
      <c r="J190" s="40"/>
      <c r="K190" s="40"/>
      <c r="L190" s="44"/>
      <c r="M190" s="212"/>
      <c r="N190" s="21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82</v>
      </c>
    </row>
    <row r="191" s="2" customFormat="1" ht="16.5" customHeight="1">
      <c r="A191" s="38"/>
      <c r="B191" s="39"/>
      <c r="C191" s="196" t="s">
        <v>307</v>
      </c>
      <c r="D191" s="196" t="s">
        <v>144</v>
      </c>
      <c r="E191" s="197" t="s">
        <v>308</v>
      </c>
      <c r="F191" s="198" t="s">
        <v>309</v>
      </c>
      <c r="G191" s="199" t="s">
        <v>194</v>
      </c>
      <c r="H191" s="200">
        <v>42.100000000000001</v>
      </c>
      <c r="I191" s="201"/>
      <c r="J191" s="202">
        <f>ROUND(I191*H191,2)</f>
        <v>0</v>
      </c>
      <c r="K191" s="198" t="s">
        <v>148</v>
      </c>
      <c r="L191" s="44"/>
      <c r="M191" s="203" t="s">
        <v>19</v>
      </c>
      <c r="N191" s="204" t="s">
        <v>45</v>
      </c>
      <c r="O191" s="84"/>
      <c r="P191" s="205">
        <f>O191*H191</f>
        <v>0</v>
      </c>
      <c r="Q191" s="205">
        <v>0.0094199999999999996</v>
      </c>
      <c r="R191" s="205">
        <f>Q191*H191</f>
        <v>0.39658199999999999</v>
      </c>
      <c r="S191" s="205">
        <v>0</v>
      </c>
      <c r="T191" s="20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7" t="s">
        <v>149</v>
      </c>
      <c r="AT191" s="207" t="s">
        <v>144</v>
      </c>
      <c r="AU191" s="207" t="s">
        <v>82</v>
      </c>
      <c r="AY191" s="17" t="s">
        <v>143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7" t="s">
        <v>82</v>
      </c>
      <c r="BK191" s="208">
        <f>ROUND(I191*H191,2)</f>
        <v>0</v>
      </c>
      <c r="BL191" s="17" t="s">
        <v>149</v>
      </c>
      <c r="BM191" s="207" t="s">
        <v>310</v>
      </c>
    </row>
    <row r="192" s="2" customFormat="1">
      <c r="A192" s="38"/>
      <c r="B192" s="39"/>
      <c r="C192" s="40"/>
      <c r="D192" s="209" t="s">
        <v>150</v>
      </c>
      <c r="E192" s="40"/>
      <c r="F192" s="210" t="s">
        <v>309</v>
      </c>
      <c r="G192" s="40"/>
      <c r="H192" s="40"/>
      <c r="I192" s="211"/>
      <c r="J192" s="40"/>
      <c r="K192" s="40"/>
      <c r="L192" s="44"/>
      <c r="M192" s="212"/>
      <c r="N192" s="21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150</v>
      </c>
      <c r="AU192" s="17" t="s">
        <v>82</v>
      </c>
    </row>
    <row r="193" s="2" customFormat="1" ht="16.5" customHeight="1">
      <c r="A193" s="38"/>
      <c r="B193" s="39"/>
      <c r="C193" s="196" t="s">
        <v>223</v>
      </c>
      <c r="D193" s="196" t="s">
        <v>144</v>
      </c>
      <c r="E193" s="197" t="s">
        <v>311</v>
      </c>
      <c r="F193" s="198" t="s">
        <v>312</v>
      </c>
      <c r="G193" s="199" t="s">
        <v>245</v>
      </c>
      <c r="H193" s="200">
        <v>13</v>
      </c>
      <c r="I193" s="201"/>
      <c r="J193" s="202">
        <f>ROUND(I193*H193,2)</f>
        <v>0</v>
      </c>
      <c r="K193" s="198" t="s">
        <v>148</v>
      </c>
      <c r="L193" s="44"/>
      <c r="M193" s="203" t="s">
        <v>19</v>
      </c>
      <c r="N193" s="204" t="s">
        <v>45</v>
      </c>
      <c r="O193" s="84"/>
      <c r="P193" s="205">
        <f>O193*H193</f>
        <v>0</v>
      </c>
      <c r="Q193" s="205">
        <v>0.16502</v>
      </c>
      <c r="R193" s="205">
        <f>Q193*H193</f>
        <v>2.1452599999999999</v>
      </c>
      <c r="S193" s="205">
        <v>0</v>
      </c>
      <c r="T193" s="20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7" t="s">
        <v>149</v>
      </c>
      <c r="AT193" s="207" t="s">
        <v>144</v>
      </c>
      <c r="AU193" s="207" t="s">
        <v>82</v>
      </c>
      <c r="AY193" s="17" t="s">
        <v>143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7" t="s">
        <v>82</v>
      </c>
      <c r="BK193" s="208">
        <f>ROUND(I193*H193,2)</f>
        <v>0</v>
      </c>
      <c r="BL193" s="17" t="s">
        <v>149</v>
      </c>
      <c r="BM193" s="207" t="s">
        <v>313</v>
      </c>
    </row>
    <row r="194" s="2" customFormat="1">
      <c r="A194" s="38"/>
      <c r="B194" s="39"/>
      <c r="C194" s="40"/>
      <c r="D194" s="209" t="s">
        <v>150</v>
      </c>
      <c r="E194" s="40"/>
      <c r="F194" s="210" t="s">
        <v>312</v>
      </c>
      <c r="G194" s="40"/>
      <c r="H194" s="40"/>
      <c r="I194" s="211"/>
      <c r="J194" s="40"/>
      <c r="K194" s="40"/>
      <c r="L194" s="44"/>
      <c r="M194" s="212"/>
      <c r="N194" s="21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82</v>
      </c>
    </row>
    <row r="195" s="2" customFormat="1" ht="16.5" customHeight="1">
      <c r="A195" s="38"/>
      <c r="B195" s="39"/>
      <c r="C195" s="196" t="s">
        <v>314</v>
      </c>
      <c r="D195" s="196" t="s">
        <v>144</v>
      </c>
      <c r="E195" s="197" t="s">
        <v>315</v>
      </c>
      <c r="F195" s="198" t="s">
        <v>316</v>
      </c>
      <c r="G195" s="199" t="s">
        <v>157</v>
      </c>
      <c r="H195" s="200">
        <v>0.5</v>
      </c>
      <c r="I195" s="201"/>
      <c r="J195" s="202">
        <f>ROUND(I195*H195,2)</f>
        <v>0</v>
      </c>
      <c r="K195" s="198" t="s">
        <v>148</v>
      </c>
      <c r="L195" s="44"/>
      <c r="M195" s="203" t="s">
        <v>19</v>
      </c>
      <c r="N195" s="204" t="s">
        <v>45</v>
      </c>
      <c r="O195" s="84"/>
      <c r="P195" s="205">
        <f>O195*H195</f>
        <v>0</v>
      </c>
      <c r="Q195" s="205">
        <v>2.5249999999999999</v>
      </c>
      <c r="R195" s="205">
        <f>Q195*H195</f>
        <v>1.2625</v>
      </c>
      <c r="S195" s="205">
        <v>0</v>
      </c>
      <c r="T195" s="20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7" t="s">
        <v>149</v>
      </c>
      <c r="AT195" s="207" t="s">
        <v>144</v>
      </c>
      <c r="AU195" s="207" t="s">
        <v>82</v>
      </c>
      <c r="AY195" s="17" t="s">
        <v>143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17" t="s">
        <v>82</v>
      </c>
      <c r="BK195" s="208">
        <f>ROUND(I195*H195,2)</f>
        <v>0</v>
      </c>
      <c r="BL195" s="17" t="s">
        <v>149</v>
      </c>
      <c r="BM195" s="207" t="s">
        <v>317</v>
      </c>
    </row>
    <row r="196" s="2" customFormat="1">
      <c r="A196" s="38"/>
      <c r="B196" s="39"/>
      <c r="C196" s="40"/>
      <c r="D196" s="209" t="s">
        <v>150</v>
      </c>
      <c r="E196" s="40"/>
      <c r="F196" s="210" t="s">
        <v>318</v>
      </c>
      <c r="G196" s="40"/>
      <c r="H196" s="40"/>
      <c r="I196" s="211"/>
      <c r="J196" s="40"/>
      <c r="K196" s="40"/>
      <c r="L196" s="44"/>
      <c r="M196" s="212"/>
      <c r="N196" s="213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150</v>
      </c>
      <c r="AU196" s="17" t="s">
        <v>82</v>
      </c>
    </row>
    <row r="197" s="11" customFormat="1" ht="25.92" customHeight="1">
      <c r="A197" s="11"/>
      <c r="B197" s="182"/>
      <c r="C197" s="183"/>
      <c r="D197" s="184" t="s">
        <v>73</v>
      </c>
      <c r="E197" s="185" t="s">
        <v>319</v>
      </c>
      <c r="F197" s="185" t="s">
        <v>320</v>
      </c>
      <c r="G197" s="183"/>
      <c r="H197" s="183"/>
      <c r="I197" s="186"/>
      <c r="J197" s="187">
        <f>BK197</f>
        <v>0</v>
      </c>
      <c r="K197" s="183"/>
      <c r="L197" s="188"/>
      <c r="M197" s="189"/>
      <c r="N197" s="190"/>
      <c r="O197" s="190"/>
      <c r="P197" s="191">
        <f>SUM(P198:P199)</f>
        <v>0</v>
      </c>
      <c r="Q197" s="190"/>
      <c r="R197" s="191">
        <f>SUM(R198:R199)</f>
        <v>0.0021524999999999999</v>
      </c>
      <c r="S197" s="190"/>
      <c r="T197" s="192">
        <f>SUM(T198:T199)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93" t="s">
        <v>82</v>
      </c>
      <c r="AT197" s="194" t="s">
        <v>73</v>
      </c>
      <c r="AU197" s="194" t="s">
        <v>74</v>
      </c>
      <c r="AY197" s="193" t="s">
        <v>143</v>
      </c>
      <c r="BK197" s="195">
        <f>SUM(BK198:BK199)</f>
        <v>0</v>
      </c>
    </row>
    <row r="198" s="2" customFormat="1" ht="16.5" customHeight="1">
      <c r="A198" s="38"/>
      <c r="B198" s="39"/>
      <c r="C198" s="196" t="s">
        <v>226</v>
      </c>
      <c r="D198" s="196" t="s">
        <v>144</v>
      </c>
      <c r="E198" s="197" t="s">
        <v>321</v>
      </c>
      <c r="F198" s="198" t="s">
        <v>322</v>
      </c>
      <c r="G198" s="199" t="s">
        <v>147</v>
      </c>
      <c r="H198" s="200">
        <v>0.75</v>
      </c>
      <c r="I198" s="201"/>
      <c r="J198" s="202">
        <f>ROUND(I198*H198,2)</f>
        <v>0</v>
      </c>
      <c r="K198" s="198" t="s">
        <v>148</v>
      </c>
      <c r="L198" s="44"/>
      <c r="M198" s="203" t="s">
        <v>19</v>
      </c>
      <c r="N198" s="204" t="s">
        <v>45</v>
      </c>
      <c r="O198" s="84"/>
      <c r="P198" s="205">
        <f>O198*H198</f>
        <v>0</v>
      </c>
      <c r="Q198" s="205">
        <v>0.0028700000000000002</v>
      </c>
      <c r="R198" s="205">
        <f>Q198*H198</f>
        <v>0.0021524999999999999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149</v>
      </c>
      <c r="AT198" s="207" t="s">
        <v>144</v>
      </c>
      <c r="AU198" s="207" t="s">
        <v>82</v>
      </c>
      <c r="AY198" s="17" t="s">
        <v>143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149</v>
      </c>
      <c r="BM198" s="207" t="s">
        <v>323</v>
      </c>
    </row>
    <row r="199" s="2" customFormat="1">
      <c r="A199" s="38"/>
      <c r="B199" s="39"/>
      <c r="C199" s="40"/>
      <c r="D199" s="209" t="s">
        <v>150</v>
      </c>
      <c r="E199" s="40"/>
      <c r="F199" s="210" t="s">
        <v>322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82</v>
      </c>
    </row>
    <row r="200" s="11" customFormat="1" ht="25.92" customHeight="1">
      <c r="A200" s="11"/>
      <c r="B200" s="182"/>
      <c r="C200" s="183"/>
      <c r="D200" s="184" t="s">
        <v>73</v>
      </c>
      <c r="E200" s="185" t="s">
        <v>324</v>
      </c>
      <c r="F200" s="185" t="s">
        <v>325</v>
      </c>
      <c r="G200" s="183"/>
      <c r="H200" s="183"/>
      <c r="I200" s="186"/>
      <c r="J200" s="187">
        <f>BK200</f>
        <v>0</v>
      </c>
      <c r="K200" s="183"/>
      <c r="L200" s="188"/>
      <c r="M200" s="189"/>
      <c r="N200" s="190"/>
      <c r="O200" s="190"/>
      <c r="P200" s="191">
        <f>SUM(P201:P204)</f>
        <v>0</v>
      </c>
      <c r="Q200" s="190"/>
      <c r="R200" s="191">
        <f>SUM(R201:R204)</f>
        <v>0</v>
      </c>
      <c r="S200" s="190"/>
      <c r="T200" s="192">
        <f>SUM(T201:T204)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193" t="s">
        <v>82</v>
      </c>
      <c r="AT200" s="194" t="s">
        <v>73</v>
      </c>
      <c r="AU200" s="194" t="s">
        <v>74</v>
      </c>
      <c r="AY200" s="193" t="s">
        <v>143</v>
      </c>
      <c r="BK200" s="195">
        <f>SUM(BK201:BK204)</f>
        <v>0</v>
      </c>
    </row>
    <row r="201" s="2" customFormat="1" ht="16.5" customHeight="1">
      <c r="A201" s="38"/>
      <c r="B201" s="39"/>
      <c r="C201" s="196" t="s">
        <v>247</v>
      </c>
      <c r="D201" s="196" t="s">
        <v>144</v>
      </c>
      <c r="E201" s="197" t="s">
        <v>326</v>
      </c>
      <c r="F201" s="198" t="s">
        <v>327</v>
      </c>
      <c r="G201" s="199" t="s">
        <v>232</v>
      </c>
      <c r="H201" s="200">
        <v>310.99400000000003</v>
      </c>
      <c r="I201" s="201"/>
      <c r="J201" s="202">
        <f>ROUND(I201*H201,2)</f>
        <v>0</v>
      </c>
      <c r="K201" s="198" t="s">
        <v>148</v>
      </c>
      <c r="L201" s="44"/>
      <c r="M201" s="203" t="s">
        <v>19</v>
      </c>
      <c r="N201" s="204" t="s">
        <v>45</v>
      </c>
      <c r="O201" s="84"/>
      <c r="P201" s="205">
        <f>O201*H201</f>
        <v>0</v>
      </c>
      <c r="Q201" s="205">
        <v>0</v>
      </c>
      <c r="R201" s="205">
        <f>Q201*H201</f>
        <v>0</v>
      </c>
      <c r="S201" s="205">
        <v>0</v>
      </c>
      <c r="T201" s="20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7" t="s">
        <v>149</v>
      </c>
      <c r="AT201" s="207" t="s">
        <v>144</v>
      </c>
      <c r="AU201" s="207" t="s">
        <v>82</v>
      </c>
      <c r="AY201" s="17" t="s">
        <v>143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7" t="s">
        <v>82</v>
      </c>
      <c r="BK201" s="208">
        <f>ROUND(I201*H201,2)</f>
        <v>0</v>
      </c>
      <c r="BL201" s="17" t="s">
        <v>149</v>
      </c>
      <c r="BM201" s="207" t="s">
        <v>328</v>
      </c>
    </row>
    <row r="202" s="2" customFormat="1">
      <c r="A202" s="38"/>
      <c r="B202" s="39"/>
      <c r="C202" s="40"/>
      <c r="D202" s="209" t="s">
        <v>150</v>
      </c>
      <c r="E202" s="40"/>
      <c r="F202" s="210" t="s">
        <v>327</v>
      </c>
      <c r="G202" s="40"/>
      <c r="H202" s="40"/>
      <c r="I202" s="211"/>
      <c r="J202" s="40"/>
      <c r="K202" s="40"/>
      <c r="L202" s="44"/>
      <c r="M202" s="212"/>
      <c r="N202" s="21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82</v>
      </c>
    </row>
    <row r="203" s="2" customFormat="1" ht="16.5" customHeight="1">
      <c r="A203" s="38"/>
      <c r="B203" s="39"/>
      <c r="C203" s="196" t="s">
        <v>233</v>
      </c>
      <c r="D203" s="196" t="s">
        <v>144</v>
      </c>
      <c r="E203" s="197" t="s">
        <v>329</v>
      </c>
      <c r="F203" s="198" t="s">
        <v>330</v>
      </c>
      <c r="G203" s="199" t="s">
        <v>232</v>
      </c>
      <c r="H203" s="200">
        <v>310.99400000000003</v>
      </c>
      <c r="I203" s="201"/>
      <c r="J203" s="202">
        <f>ROUND(I203*H203,2)</f>
        <v>0</v>
      </c>
      <c r="K203" s="198" t="s">
        <v>148</v>
      </c>
      <c r="L203" s="44"/>
      <c r="M203" s="203" t="s">
        <v>19</v>
      </c>
      <c r="N203" s="204" t="s">
        <v>45</v>
      </c>
      <c r="O203" s="84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7" t="s">
        <v>149</v>
      </c>
      <c r="AT203" s="207" t="s">
        <v>144</v>
      </c>
      <c r="AU203" s="207" t="s">
        <v>82</v>
      </c>
      <c r="AY203" s="17" t="s">
        <v>143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7" t="s">
        <v>82</v>
      </c>
      <c r="BK203" s="208">
        <f>ROUND(I203*H203,2)</f>
        <v>0</v>
      </c>
      <c r="BL203" s="17" t="s">
        <v>149</v>
      </c>
      <c r="BM203" s="207" t="s">
        <v>331</v>
      </c>
    </row>
    <row r="204" s="2" customFormat="1">
      <c r="A204" s="38"/>
      <c r="B204" s="39"/>
      <c r="C204" s="40"/>
      <c r="D204" s="209" t="s">
        <v>150</v>
      </c>
      <c r="E204" s="40"/>
      <c r="F204" s="210" t="s">
        <v>330</v>
      </c>
      <c r="G204" s="40"/>
      <c r="H204" s="40"/>
      <c r="I204" s="211"/>
      <c r="J204" s="40"/>
      <c r="K204" s="40"/>
      <c r="L204" s="44"/>
      <c r="M204" s="212"/>
      <c r="N204" s="213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82</v>
      </c>
    </row>
    <row r="205" s="11" customFormat="1" ht="25.92" customHeight="1">
      <c r="A205" s="11"/>
      <c r="B205" s="182"/>
      <c r="C205" s="183"/>
      <c r="D205" s="184" t="s">
        <v>73</v>
      </c>
      <c r="E205" s="185" t="s">
        <v>332</v>
      </c>
      <c r="F205" s="185" t="s">
        <v>333</v>
      </c>
      <c r="G205" s="183"/>
      <c r="H205" s="183"/>
      <c r="I205" s="186"/>
      <c r="J205" s="187">
        <f>BK205</f>
        <v>0</v>
      </c>
      <c r="K205" s="183"/>
      <c r="L205" s="188"/>
      <c r="M205" s="189"/>
      <c r="N205" s="190"/>
      <c r="O205" s="190"/>
      <c r="P205" s="191">
        <f>SUM(P206:P265)</f>
        <v>0</v>
      </c>
      <c r="Q205" s="190"/>
      <c r="R205" s="191">
        <f>SUM(R206:R265)</f>
        <v>73.60132999999999</v>
      </c>
      <c r="S205" s="190"/>
      <c r="T205" s="192">
        <f>SUM(T206:T265)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193" t="s">
        <v>82</v>
      </c>
      <c r="AT205" s="194" t="s">
        <v>73</v>
      </c>
      <c r="AU205" s="194" t="s">
        <v>74</v>
      </c>
      <c r="AY205" s="193" t="s">
        <v>143</v>
      </c>
      <c r="BK205" s="195">
        <f>SUM(BK206:BK265)</f>
        <v>0</v>
      </c>
    </row>
    <row r="206" s="2" customFormat="1" ht="16.5" customHeight="1">
      <c r="A206" s="38"/>
      <c r="B206" s="39"/>
      <c r="C206" s="196" t="s">
        <v>334</v>
      </c>
      <c r="D206" s="196" t="s">
        <v>144</v>
      </c>
      <c r="E206" s="197" t="s">
        <v>335</v>
      </c>
      <c r="F206" s="198" t="s">
        <v>336</v>
      </c>
      <c r="G206" s="199" t="s">
        <v>337</v>
      </c>
      <c r="H206" s="200">
        <v>27.699999999999999</v>
      </c>
      <c r="I206" s="201"/>
      <c r="J206" s="202">
        <f>ROUND(I206*H206,2)</f>
        <v>0</v>
      </c>
      <c r="K206" s="198" t="s">
        <v>148</v>
      </c>
      <c r="L206" s="44"/>
      <c r="M206" s="203" t="s">
        <v>19</v>
      </c>
      <c r="N206" s="204" t="s">
        <v>45</v>
      </c>
      <c r="O206" s="84"/>
      <c r="P206" s="205">
        <f>O206*H206</f>
        <v>0</v>
      </c>
      <c r="Q206" s="205">
        <v>0.001</v>
      </c>
      <c r="R206" s="205">
        <f>Q206*H206</f>
        <v>0.027699999999999999</v>
      </c>
      <c r="S206" s="205">
        <v>0</v>
      </c>
      <c r="T206" s="20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7" t="s">
        <v>149</v>
      </c>
      <c r="AT206" s="207" t="s">
        <v>144</v>
      </c>
      <c r="AU206" s="207" t="s">
        <v>82</v>
      </c>
      <c r="AY206" s="17" t="s">
        <v>143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7" t="s">
        <v>82</v>
      </c>
      <c r="BK206" s="208">
        <f>ROUND(I206*H206,2)</f>
        <v>0</v>
      </c>
      <c r="BL206" s="17" t="s">
        <v>149</v>
      </c>
      <c r="BM206" s="207" t="s">
        <v>338</v>
      </c>
    </row>
    <row r="207" s="2" customFormat="1">
      <c r="A207" s="38"/>
      <c r="B207" s="39"/>
      <c r="C207" s="40"/>
      <c r="D207" s="209" t="s">
        <v>150</v>
      </c>
      <c r="E207" s="40"/>
      <c r="F207" s="210" t="s">
        <v>336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150</v>
      </c>
      <c r="AU207" s="17" t="s">
        <v>82</v>
      </c>
    </row>
    <row r="208" s="2" customFormat="1" ht="16.5" customHeight="1">
      <c r="A208" s="38"/>
      <c r="B208" s="39"/>
      <c r="C208" s="196" t="s">
        <v>237</v>
      </c>
      <c r="D208" s="196" t="s">
        <v>144</v>
      </c>
      <c r="E208" s="197" t="s">
        <v>339</v>
      </c>
      <c r="F208" s="198" t="s">
        <v>340</v>
      </c>
      <c r="G208" s="199" t="s">
        <v>147</v>
      </c>
      <c r="H208" s="200">
        <v>158</v>
      </c>
      <c r="I208" s="201"/>
      <c r="J208" s="202">
        <f>ROUND(I208*H208,2)</f>
        <v>0</v>
      </c>
      <c r="K208" s="198" t="s">
        <v>148</v>
      </c>
      <c r="L208" s="44"/>
      <c r="M208" s="203" t="s">
        <v>19</v>
      </c>
      <c r="N208" s="204" t="s">
        <v>45</v>
      </c>
      <c r="O208" s="84"/>
      <c r="P208" s="205">
        <f>O208*H208</f>
        <v>0</v>
      </c>
      <c r="Q208" s="205">
        <v>0</v>
      </c>
      <c r="R208" s="205">
        <f>Q208*H208</f>
        <v>0</v>
      </c>
      <c r="S208" s="205">
        <v>0</v>
      </c>
      <c r="T208" s="20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7" t="s">
        <v>149</v>
      </c>
      <c r="AT208" s="207" t="s">
        <v>144</v>
      </c>
      <c r="AU208" s="207" t="s">
        <v>82</v>
      </c>
      <c r="AY208" s="17" t="s">
        <v>143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7" t="s">
        <v>82</v>
      </c>
      <c r="BK208" s="208">
        <f>ROUND(I208*H208,2)</f>
        <v>0</v>
      </c>
      <c r="BL208" s="17" t="s">
        <v>149</v>
      </c>
      <c r="BM208" s="207" t="s">
        <v>341</v>
      </c>
    </row>
    <row r="209" s="2" customFormat="1">
      <c r="A209" s="38"/>
      <c r="B209" s="39"/>
      <c r="C209" s="40"/>
      <c r="D209" s="209" t="s">
        <v>150</v>
      </c>
      <c r="E209" s="40"/>
      <c r="F209" s="210" t="s">
        <v>340</v>
      </c>
      <c r="G209" s="40"/>
      <c r="H209" s="40"/>
      <c r="I209" s="211"/>
      <c r="J209" s="40"/>
      <c r="K209" s="40"/>
      <c r="L209" s="44"/>
      <c r="M209" s="212"/>
      <c r="N209" s="213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82</v>
      </c>
    </row>
    <row r="210" s="2" customFormat="1" ht="16.5" customHeight="1">
      <c r="A210" s="38"/>
      <c r="B210" s="39"/>
      <c r="C210" s="196" t="s">
        <v>342</v>
      </c>
      <c r="D210" s="196" t="s">
        <v>144</v>
      </c>
      <c r="E210" s="197" t="s">
        <v>343</v>
      </c>
      <c r="F210" s="198" t="s">
        <v>344</v>
      </c>
      <c r="G210" s="199" t="s">
        <v>245</v>
      </c>
      <c r="H210" s="200">
        <v>3</v>
      </c>
      <c r="I210" s="201"/>
      <c r="J210" s="202">
        <f>ROUND(I210*H210,2)</f>
        <v>0</v>
      </c>
      <c r="K210" s="198" t="s">
        <v>148</v>
      </c>
      <c r="L210" s="44"/>
      <c r="M210" s="203" t="s">
        <v>19</v>
      </c>
      <c r="N210" s="204" t="s">
        <v>45</v>
      </c>
      <c r="O210" s="84"/>
      <c r="P210" s="205">
        <f>O210*H210</f>
        <v>0</v>
      </c>
      <c r="Q210" s="205">
        <v>0.0044999999999999997</v>
      </c>
      <c r="R210" s="205">
        <f>Q210*H210</f>
        <v>0.013499999999999998</v>
      </c>
      <c r="S210" s="205">
        <v>0</v>
      </c>
      <c r="T210" s="20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7" t="s">
        <v>149</v>
      </c>
      <c r="AT210" s="207" t="s">
        <v>144</v>
      </c>
      <c r="AU210" s="207" t="s">
        <v>82</v>
      </c>
      <c r="AY210" s="17" t="s">
        <v>143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7" t="s">
        <v>82</v>
      </c>
      <c r="BK210" s="208">
        <f>ROUND(I210*H210,2)</f>
        <v>0</v>
      </c>
      <c r="BL210" s="17" t="s">
        <v>149</v>
      </c>
      <c r="BM210" s="207" t="s">
        <v>345</v>
      </c>
    </row>
    <row r="211" s="2" customFormat="1">
      <c r="A211" s="38"/>
      <c r="B211" s="39"/>
      <c r="C211" s="40"/>
      <c r="D211" s="209" t="s">
        <v>150</v>
      </c>
      <c r="E211" s="40"/>
      <c r="F211" s="210" t="s">
        <v>344</v>
      </c>
      <c r="G211" s="40"/>
      <c r="H211" s="40"/>
      <c r="I211" s="211"/>
      <c r="J211" s="40"/>
      <c r="K211" s="40"/>
      <c r="L211" s="44"/>
      <c r="M211" s="212"/>
      <c r="N211" s="213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150</v>
      </c>
      <c r="AU211" s="17" t="s">
        <v>82</v>
      </c>
    </row>
    <row r="212" s="2" customFormat="1" ht="16.5" customHeight="1">
      <c r="A212" s="38"/>
      <c r="B212" s="39"/>
      <c r="C212" s="196" t="s">
        <v>241</v>
      </c>
      <c r="D212" s="196" t="s">
        <v>144</v>
      </c>
      <c r="E212" s="197" t="s">
        <v>346</v>
      </c>
      <c r="F212" s="198" t="s">
        <v>347</v>
      </c>
      <c r="G212" s="199" t="s">
        <v>245</v>
      </c>
      <c r="H212" s="200">
        <v>34</v>
      </c>
      <c r="I212" s="201"/>
      <c r="J212" s="202">
        <f>ROUND(I212*H212,2)</f>
        <v>0</v>
      </c>
      <c r="K212" s="198" t="s">
        <v>148</v>
      </c>
      <c r="L212" s="44"/>
      <c r="M212" s="203" t="s">
        <v>19</v>
      </c>
      <c r="N212" s="204" t="s">
        <v>45</v>
      </c>
      <c r="O212" s="84"/>
      <c r="P212" s="205">
        <f>O212*H212</f>
        <v>0</v>
      </c>
      <c r="Q212" s="205">
        <v>0</v>
      </c>
      <c r="R212" s="205">
        <f>Q212*H212</f>
        <v>0</v>
      </c>
      <c r="S212" s="205">
        <v>0</v>
      </c>
      <c r="T212" s="20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7" t="s">
        <v>149</v>
      </c>
      <c r="AT212" s="207" t="s">
        <v>144</v>
      </c>
      <c r="AU212" s="207" t="s">
        <v>82</v>
      </c>
      <c r="AY212" s="17" t="s">
        <v>143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7" t="s">
        <v>82</v>
      </c>
      <c r="BK212" s="208">
        <f>ROUND(I212*H212,2)</f>
        <v>0</v>
      </c>
      <c r="BL212" s="17" t="s">
        <v>149</v>
      </c>
      <c r="BM212" s="207" t="s">
        <v>348</v>
      </c>
    </row>
    <row r="213" s="2" customFormat="1">
      <c r="A213" s="38"/>
      <c r="B213" s="39"/>
      <c r="C213" s="40"/>
      <c r="D213" s="209" t="s">
        <v>150</v>
      </c>
      <c r="E213" s="40"/>
      <c r="F213" s="210" t="s">
        <v>347</v>
      </c>
      <c r="G213" s="40"/>
      <c r="H213" s="40"/>
      <c r="I213" s="211"/>
      <c r="J213" s="40"/>
      <c r="K213" s="40"/>
      <c r="L213" s="44"/>
      <c r="M213" s="212"/>
      <c r="N213" s="213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82</v>
      </c>
    </row>
    <row r="214" s="2" customFormat="1" ht="16.5" customHeight="1">
      <c r="A214" s="38"/>
      <c r="B214" s="39"/>
      <c r="C214" s="196" t="s">
        <v>349</v>
      </c>
      <c r="D214" s="196" t="s">
        <v>144</v>
      </c>
      <c r="E214" s="197" t="s">
        <v>350</v>
      </c>
      <c r="F214" s="198" t="s">
        <v>351</v>
      </c>
      <c r="G214" s="199" t="s">
        <v>245</v>
      </c>
      <c r="H214" s="200">
        <v>12</v>
      </c>
      <c r="I214" s="201"/>
      <c r="J214" s="202">
        <f>ROUND(I214*H214,2)</f>
        <v>0</v>
      </c>
      <c r="K214" s="198" t="s">
        <v>148</v>
      </c>
      <c r="L214" s="44"/>
      <c r="M214" s="203" t="s">
        <v>19</v>
      </c>
      <c r="N214" s="204" t="s">
        <v>45</v>
      </c>
      <c r="O214" s="84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7" t="s">
        <v>149</v>
      </c>
      <c r="AT214" s="207" t="s">
        <v>144</v>
      </c>
      <c r="AU214" s="207" t="s">
        <v>82</v>
      </c>
      <c r="AY214" s="17" t="s">
        <v>143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7" t="s">
        <v>82</v>
      </c>
      <c r="BK214" s="208">
        <f>ROUND(I214*H214,2)</f>
        <v>0</v>
      </c>
      <c r="BL214" s="17" t="s">
        <v>149</v>
      </c>
      <c r="BM214" s="207" t="s">
        <v>352</v>
      </c>
    </row>
    <row r="215" s="2" customFormat="1">
      <c r="A215" s="38"/>
      <c r="B215" s="39"/>
      <c r="C215" s="40"/>
      <c r="D215" s="209" t="s">
        <v>150</v>
      </c>
      <c r="E215" s="40"/>
      <c r="F215" s="210" t="s">
        <v>351</v>
      </c>
      <c r="G215" s="40"/>
      <c r="H215" s="40"/>
      <c r="I215" s="211"/>
      <c r="J215" s="40"/>
      <c r="K215" s="40"/>
      <c r="L215" s="44"/>
      <c r="M215" s="212"/>
      <c r="N215" s="213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150</v>
      </c>
      <c r="AU215" s="17" t="s">
        <v>82</v>
      </c>
    </row>
    <row r="216" s="2" customFormat="1" ht="16.5" customHeight="1">
      <c r="A216" s="38"/>
      <c r="B216" s="39"/>
      <c r="C216" s="196" t="s">
        <v>246</v>
      </c>
      <c r="D216" s="196" t="s">
        <v>144</v>
      </c>
      <c r="E216" s="197" t="s">
        <v>353</v>
      </c>
      <c r="F216" s="198" t="s">
        <v>354</v>
      </c>
      <c r="G216" s="199" t="s">
        <v>245</v>
      </c>
      <c r="H216" s="200">
        <v>3</v>
      </c>
      <c r="I216" s="201"/>
      <c r="J216" s="202">
        <f>ROUND(I216*H216,2)</f>
        <v>0</v>
      </c>
      <c r="K216" s="198" t="s">
        <v>148</v>
      </c>
      <c r="L216" s="44"/>
      <c r="M216" s="203" t="s">
        <v>19</v>
      </c>
      <c r="N216" s="204" t="s">
        <v>45</v>
      </c>
      <c r="O216" s="84"/>
      <c r="P216" s="205">
        <f>O216*H216</f>
        <v>0</v>
      </c>
      <c r="Q216" s="205">
        <v>0.00032000000000000003</v>
      </c>
      <c r="R216" s="205">
        <f>Q216*H216</f>
        <v>0.00096000000000000013</v>
      </c>
      <c r="S216" s="205">
        <v>0</v>
      </c>
      <c r="T216" s="20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7" t="s">
        <v>149</v>
      </c>
      <c r="AT216" s="207" t="s">
        <v>144</v>
      </c>
      <c r="AU216" s="207" t="s">
        <v>82</v>
      </c>
      <c r="AY216" s="17" t="s">
        <v>143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7" t="s">
        <v>82</v>
      </c>
      <c r="BK216" s="208">
        <f>ROUND(I216*H216,2)</f>
        <v>0</v>
      </c>
      <c r="BL216" s="17" t="s">
        <v>149</v>
      </c>
      <c r="BM216" s="207" t="s">
        <v>355</v>
      </c>
    </row>
    <row r="217" s="2" customFormat="1">
      <c r="A217" s="38"/>
      <c r="B217" s="39"/>
      <c r="C217" s="40"/>
      <c r="D217" s="209" t="s">
        <v>150</v>
      </c>
      <c r="E217" s="40"/>
      <c r="F217" s="210" t="s">
        <v>354</v>
      </c>
      <c r="G217" s="40"/>
      <c r="H217" s="40"/>
      <c r="I217" s="211"/>
      <c r="J217" s="40"/>
      <c r="K217" s="40"/>
      <c r="L217" s="44"/>
      <c r="M217" s="212"/>
      <c r="N217" s="21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82</v>
      </c>
    </row>
    <row r="218" s="2" customFormat="1" ht="16.5" customHeight="1">
      <c r="A218" s="38"/>
      <c r="B218" s="39"/>
      <c r="C218" s="196" t="s">
        <v>356</v>
      </c>
      <c r="D218" s="196" t="s">
        <v>144</v>
      </c>
      <c r="E218" s="197" t="s">
        <v>357</v>
      </c>
      <c r="F218" s="198" t="s">
        <v>358</v>
      </c>
      <c r="G218" s="199" t="s">
        <v>245</v>
      </c>
      <c r="H218" s="200">
        <v>2</v>
      </c>
      <c r="I218" s="201"/>
      <c r="J218" s="202">
        <f>ROUND(I218*H218,2)</f>
        <v>0</v>
      </c>
      <c r="K218" s="198" t="s">
        <v>148</v>
      </c>
      <c r="L218" s="44"/>
      <c r="M218" s="203" t="s">
        <v>19</v>
      </c>
      <c r="N218" s="204" t="s">
        <v>45</v>
      </c>
      <c r="O218" s="84"/>
      <c r="P218" s="205">
        <f>O218*H218</f>
        <v>0</v>
      </c>
      <c r="Q218" s="205">
        <v>0.00050000000000000001</v>
      </c>
      <c r="R218" s="205">
        <f>Q218*H218</f>
        <v>0.001</v>
      </c>
      <c r="S218" s="205">
        <v>0</v>
      </c>
      <c r="T218" s="20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7" t="s">
        <v>149</v>
      </c>
      <c r="AT218" s="207" t="s">
        <v>144</v>
      </c>
      <c r="AU218" s="207" t="s">
        <v>82</v>
      </c>
      <c r="AY218" s="17" t="s">
        <v>143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7" t="s">
        <v>82</v>
      </c>
      <c r="BK218" s="208">
        <f>ROUND(I218*H218,2)</f>
        <v>0</v>
      </c>
      <c r="BL218" s="17" t="s">
        <v>149</v>
      </c>
      <c r="BM218" s="207" t="s">
        <v>359</v>
      </c>
    </row>
    <row r="219" s="2" customFormat="1">
      <c r="A219" s="38"/>
      <c r="B219" s="39"/>
      <c r="C219" s="40"/>
      <c r="D219" s="209" t="s">
        <v>150</v>
      </c>
      <c r="E219" s="40"/>
      <c r="F219" s="210" t="s">
        <v>358</v>
      </c>
      <c r="G219" s="40"/>
      <c r="H219" s="40"/>
      <c r="I219" s="211"/>
      <c r="J219" s="40"/>
      <c r="K219" s="40"/>
      <c r="L219" s="44"/>
      <c r="M219" s="212"/>
      <c r="N219" s="213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150</v>
      </c>
      <c r="AU219" s="17" t="s">
        <v>82</v>
      </c>
    </row>
    <row r="220" s="2" customFormat="1" ht="16.5" customHeight="1">
      <c r="A220" s="38"/>
      <c r="B220" s="39"/>
      <c r="C220" s="196" t="s">
        <v>252</v>
      </c>
      <c r="D220" s="196" t="s">
        <v>144</v>
      </c>
      <c r="E220" s="197" t="s">
        <v>360</v>
      </c>
      <c r="F220" s="198" t="s">
        <v>361</v>
      </c>
      <c r="G220" s="199" t="s">
        <v>245</v>
      </c>
      <c r="H220" s="200">
        <v>1</v>
      </c>
      <c r="I220" s="201"/>
      <c r="J220" s="202">
        <f>ROUND(I220*H220,2)</f>
        <v>0</v>
      </c>
      <c r="K220" s="198" t="s">
        <v>148</v>
      </c>
      <c r="L220" s="44"/>
      <c r="M220" s="203" t="s">
        <v>19</v>
      </c>
      <c r="N220" s="204" t="s">
        <v>45</v>
      </c>
      <c r="O220" s="84"/>
      <c r="P220" s="205">
        <f>O220*H220</f>
        <v>0</v>
      </c>
      <c r="Q220" s="205">
        <v>0.00069999999999999999</v>
      </c>
      <c r="R220" s="205">
        <f>Q220*H220</f>
        <v>0.00069999999999999999</v>
      </c>
      <c r="S220" s="205">
        <v>0</v>
      </c>
      <c r="T220" s="20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7" t="s">
        <v>149</v>
      </c>
      <c r="AT220" s="207" t="s">
        <v>144</v>
      </c>
      <c r="AU220" s="207" t="s">
        <v>82</v>
      </c>
      <c r="AY220" s="17" t="s">
        <v>143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7" t="s">
        <v>82</v>
      </c>
      <c r="BK220" s="208">
        <f>ROUND(I220*H220,2)</f>
        <v>0</v>
      </c>
      <c r="BL220" s="17" t="s">
        <v>149</v>
      </c>
      <c r="BM220" s="207" t="s">
        <v>362</v>
      </c>
    </row>
    <row r="221" s="2" customFormat="1">
      <c r="A221" s="38"/>
      <c r="B221" s="39"/>
      <c r="C221" s="40"/>
      <c r="D221" s="209" t="s">
        <v>150</v>
      </c>
      <c r="E221" s="40"/>
      <c r="F221" s="210" t="s">
        <v>361</v>
      </c>
      <c r="G221" s="40"/>
      <c r="H221" s="40"/>
      <c r="I221" s="211"/>
      <c r="J221" s="40"/>
      <c r="K221" s="40"/>
      <c r="L221" s="44"/>
      <c r="M221" s="212"/>
      <c r="N221" s="213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82</v>
      </c>
    </row>
    <row r="222" s="2" customFormat="1" ht="16.5" customHeight="1">
      <c r="A222" s="38"/>
      <c r="B222" s="39"/>
      <c r="C222" s="196" t="s">
        <v>363</v>
      </c>
      <c r="D222" s="196" t="s">
        <v>144</v>
      </c>
      <c r="E222" s="197" t="s">
        <v>364</v>
      </c>
      <c r="F222" s="198" t="s">
        <v>365</v>
      </c>
      <c r="G222" s="199" t="s">
        <v>245</v>
      </c>
      <c r="H222" s="200">
        <v>1</v>
      </c>
      <c r="I222" s="201"/>
      <c r="J222" s="202">
        <f>ROUND(I222*H222,2)</f>
        <v>0</v>
      </c>
      <c r="K222" s="198" t="s">
        <v>148</v>
      </c>
      <c r="L222" s="44"/>
      <c r="M222" s="203" t="s">
        <v>19</v>
      </c>
      <c r="N222" s="204" t="s">
        <v>45</v>
      </c>
      <c r="O222" s="84"/>
      <c r="P222" s="205">
        <f>O222*H222</f>
        <v>0</v>
      </c>
      <c r="Q222" s="205">
        <v>0.0012999999999999999</v>
      </c>
      <c r="R222" s="205">
        <f>Q222*H222</f>
        <v>0.0012999999999999999</v>
      </c>
      <c r="S222" s="205">
        <v>0</v>
      </c>
      <c r="T222" s="20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7" t="s">
        <v>149</v>
      </c>
      <c r="AT222" s="207" t="s">
        <v>144</v>
      </c>
      <c r="AU222" s="207" t="s">
        <v>82</v>
      </c>
      <c r="AY222" s="17" t="s">
        <v>143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7" t="s">
        <v>82</v>
      </c>
      <c r="BK222" s="208">
        <f>ROUND(I222*H222,2)</f>
        <v>0</v>
      </c>
      <c r="BL222" s="17" t="s">
        <v>149</v>
      </c>
      <c r="BM222" s="207" t="s">
        <v>366</v>
      </c>
    </row>
    <row r="223" s="2" customFormat="1">
      <c r="A223" s="38"/>
      <c r="B223" s="39"/>
      <c r="C223" s="40"/>
      <c r="D223" s="209" t="s">
        <v>150</v>
      </c>
      <c r="E223" s="40"/>
      <c r="F223" s="210" t="s">
        <v>367</v>
      </c>
      <c r="G223" s="40"/>
      <c r="H223" s="40"/>
      <c r="I223" s="211"/>
      <c r="J223" s="40"/>
      <c r="K223" s="40"/>
      <c r="L223" s="44"/>
      <c r="M223" s="212"/>
      <c r="N223" s="213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150</v>
      </c>
      <c r="AU223" s="17" t="s">
        <v>82</v>
      </c>
    </row>
    <row r="224" s="2" customFormat="1" ht="16.5" customHeight="1">
      <c r="A224" s="38"/>
      <c r="B224" s="39"/>
      <c r="C224" s="196" t="s">
        <v>257</v>
      </c>
      <c r="D224" s="196" t="s">
        <v>144</v>
      </c>
      <c r="E224" s="197" t="s">
        <v>368</v>
      </c>
      <c r="F224" s="198" t="s">
        <v>369</v>
      </c>
      <c r="G224" s="199" t="s">
        <v>245</v>
      </c>
      <c r="H224" s="200">
        <v>5</v>
      </c>
      <c r="I224" s="201"/>
      <c r="J224" s="202">
        <f>ROUND(I224*H224,2)</f>
        <v>0</v>
      </c>
      <c r="K224" s="198" t="s">
        <v>148</v>
      </c>
      <c r="L224" s="44"/>
      <c r="M224" s="203" t="s">
        <v>19</v>
      </c>
      <c r="N224" s="204" t="s">
        <v>45</v>
      </c>
      <c r="O224" s="84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7" t="s">
        <v>149</v>
      </c>
      <c r="AT224" s="207" t="s">
        <v>144</v>
      </c>
      <c r="AU224" s="207" t="s">
        <v>82</v>
      </c>
      <c r="AY224" s="17" t="s">
        <v>143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7" t="s">
        <v>82</v>
      </c>
      <c r="BK224" s="208">
        <f>ROUND(I224*H224,2)</f>
        <v>0</v>
      </c>
      <c r="BL224" s="17" t="s">
        <v>149</v>
      </c>
      <c r="BM224" s="207" t="s">
        <v>370</v>
      </c>
    </row>
    <row r="225" s="2" customFormat="1">
      <c r="A225" s="38"/>
      <c r="B225" s="39"/>
      <c r="C225" s="40"/>
      <c r="D225" s="209" t="s">
        <v>150</v>
      </c>
      <c r="E225" s="40"/>
      <c r="F225" s="210" t="s">
        <v>371</v>
      </c>
      <c r="G225" s="40"/>
      <c r="H225" s="40"/>
      <c r="I225" s="211"/>
      <c r="J225" s="40"/>
      <c r="K225" s="40"/>
      <c r="L225" s="44"/>
      <c r="M225" s="212"/>
      <c r="N225" s="213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82</v>
      </c>
    </row>
    <row r="226" s="2" customFormat="1" ht="16.5" customHeight="1">
      <c r="A226" s="38"/>
      <c r="B226" s="39"/>
      <c r="C226" s="196" t="s">
        <v>372</v>
      </c>
      <c r="D226" s="196" t="s">
        <v>144</v>
      </c>
      <c r="E226" s="197" t="s">
        <v>373</v>
      </c>
      <c r="F226" s="198" t="s">
        <v>374</v>
      </c>
      <c r="G226" s="199" t="s">
        <v>245</v>
      </c>
      <c r="H226" s="200">
        <v>4</v>
      </c>
      <c r="I226" s="201"/>
      <c r="J226" s="202">
        <f>ROUND(I226*H226,2)</f>
        <v>0</v>
      </c>
      <c r="K226" s="198" t="s">
        <v>148</v>
      </c>
      <c r="L226" s="44"/>
      <c r="M226" s="203" t="s">
        <v>19</v>
      </c>
      <c r="N226" s="204" t="s">
        <v>45</v>
      </c>
      <c r="O226" s="84"/>
      <c r="P226" s="205">
        <f>O226*H226</f>
        <v>0</v>
      </c>
      <c r="Q226" s="205">
        <v>0.00089999999999999998</v>
      </c>
      <c r="R226" s="205">
        <f>Q226*H226</f>
        <v>0.0035999999999999999</v>
      </c>
      <c r="S226" s="205">
        <v>0</v>
      </c>
      <c r="T226" s="20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7" t="s">
        <v>149</v>
      </c>
      <c r="AT226" s="207" t="s">
        <v>144</v>
      </c>
      <c r="AU226" s="207" t="s">
        <v>82</v>
      </c>
      <c r="AY226" s="17" t="s">
        <v>143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7" t="s">
        <v>82</v>
      </c>
      <c r="BK226" s="208">
        <f>ROUND(I226*H226,2)</f>
        <v>0</v>
      </c>
      <c r="BL226" s="17" t="s">
        <v>149</v>
      </c>
      <c r="BM226" s="207" t="s">
        <v>375</v>
      </c>
    </row>
    <row r="227" s="2" customFormat="1">
      <c r="A227" s="38"/>
      <c r="B227" s="39"/>
      <c r="C227" s="40"/>
      <c r="D227" s="209" t="s">
        <v>150</v>
      </c>
      <c r="E227" s="40"/>
      <c r="F227" s="210" t="s">
        <v>374</v>
      </c>
      <c r="G227" s="40"/>
      <c r="H227" s="40"/>
      <c r="I227" s="211"/>
      <c r="J227" s="40"/>
      <c r="K227" s="40"/>
      <c r="L227" s="44"/>
      <c r="M227" s="212"/>
      <c r="N227" s="213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150</v>
      </c>
      <c r="AU227" s="17" t="s">
        <v>82</v>
      </c>
    </row>
    <row r="228" s="2" customFormat="1" ht="16.5" customHeight="1">
      <c r="A228" s="38"/>
      <c r="B228" s="39"/>
      <c r="C228" s="196" t="s">
        <v>263</v>
      </c>
      <c r="D228" s="196" t="s">
        <v>144</v>
      </c>
      <c r="E228" s="197" t="s">
        <v>376</v>
      </c>
      <c r="F228" s="198" t="s">
        <v>377</v>
      </c>
      <c r="G228" s="199" t="s">
        <v>245</v>
      </c>
      <c r="H228" s="200">
        <v>2</v>
      </c>
      <c r="I228" s="201"/>
      <c r="J228" s="202">
        <f>ROUND(I228*H228,2)</f>
        <v>0</v>
      </c>
      <c r="K228" s="198" t="s">
        <v>148</v>
      </c>
      <c r="L228" s="44"/>
      <c r="M228" s="203" t="s">
        <v>19</v>
      </c>
      <c r="N228" s="204" t="s">
        <v>45</v>
      </c>
      <c r="O228" s="84"/>
      <c r="P228" s="205">
        <f>O228*H228</f>
        <v>0</v>
      </c>
      <c r="Q228" s="205">
        <v>0.34000000000000002</v>
      </c>
      <c r="R228" s="205">
        <f>Q228*H228</f>
        <v>0.68000000000000005</v>
      </c>
      <c r="S228" s="205">
        <v>0</v>
      </c>
      <c r="T228" s="20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7" t="s">
        <v>149</v>
      </c>
      <c r="AT228" s="207" t="s">
        <v>144</v>
      </c>
      <c r="AU228" s="207" t="s">
        <v>82</v>
      </c>
      <c r="AY228" s="17" t="s">
        <v>143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7" t="s">
        <v>82</v>
      </c>
      <c r="BK228" s="208">
        <f>ROUND(I228*H228,2)</f>
        <v>0</v>
      </c>
      <c r="BL228" s="17" t="s">
        <v>149</v>
      </c>
      <c r="BM228" s="207" t="s">
        <v>378</v>
      </c>
    </row>
    <row r="229" s="2" customFormat="1">
      <c r="A229" s="38"/>
      <c r="B229" s="39"/>
      <c r="C229" s="40"/>
      <c r="D229" s="209" t="s">
        <v>150</v>
      </c>
      <c r="E229" s="40"/>
      <c r="F229" s="210" t="s">
        <v>377</v>
      </c>
      <c r="G229" s="40"/>
      <c r="H229" s="40"/>
      <c r="I229" s="211"/>
      <c r="J229" s="40"/>
      <c r="K229" s="40"/>
      <c r="L229" s="44"/>
      <c r="M229" s="212"/>
      <c r="N229" s="213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82</v>
      </c>
    </row>
    <row r="230" s="2" customFormat="1" ht="16.5" customHeight="1">
      <c r="A230" s="38"/>
      <c r="B230" s="39"/>
      <c r="C230" s="196" t="s">
        <v>379</v>
      </c>
      <c r="D230" s="196" t="s">
        <v>144</v>
      </c>
      <c r="E230" s="197" t="s">
        <v>380</v>
      </c>
      <c r="F230" s="198" t="s">
        <v>381</v>
      </c>
      <c r="G230" s="199" t="s">
        <v>232</v>
      </c>
      <c r="H230" s="200">
        <v>67.299999999999997</v>
      </c>
      <c r="I230" s="201"/>
      <c r="J230" s="202">
        <f>ROUND(I230*H230,2)</f>
        <v>0</v>
      </c>
      <c r="K230" s="198" t="s">
        <v>148</v>
      </c>
      <c r="L230" s="44"/>
      <c r="M230" s="203" t="s">
        <v>19</v>
      </c>
      <c r="N230" s="204" t="s">
        <v>45</v>
      </c>
      <c r="O230" s="84"/>
      <c r="P230" s="205">
        <f>O230*H230</f>
        <v>0</v>
      </c>
      <c r="Q230" s="205">
        <v>1</v>
      </c>
      <c r="R230" s="205">
        <f>Q230*H230</f>
        <v>67.299999999999997</v>
      </c>
      <c r="S230" s="205">
        <v>0</v>
      </c>
      <c r="T230" s="20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7" t="s">
        <v>149</v>
      </c>
      <c r="AT230" s="207" t="s">
        <v>144</v>
      </c>
      <c r="AU230" s="207" t="s">
        <v>82</v>
      </c>
      <c r="AY230" s="17" t="s">
        <v>143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7" t="s">
        <v>82</v>
      </c>
      <c r="BK230" s="208">
        <f>ROUND(I230*H230,2)</f>
        <v>0</v>
      </c>
      <c r="BL230" s="17" t="s">
        <v>149</v>
      </c>
      <c r="BM230" s="207" t="s">
        <v>382</v>
      </c>
    </row>
    <row r="231" s="2" customFormat="1">
      <c r="A231" s="38"/>
      <c r="B231" s="39"/>
      <c r="C231" s="40"/>
      <c r="D231" s="209" t="s">
        <v>150</v>
      </c>
      <c r="E231" s="40"/>
      <c r="F231" s="210" t="s">
        <v>381</v>
      </c>
      <c r="G231" s="40"/>
      <c r="H231" s="40"/>
      <c r="I231" s="211"/>
      <c r="J231" s="40"/>
      <c r="K231" s="40"/>
      <c r="L231" s="44"/>
      <c r="M231" s="212"/>
      <c r="N231" s="213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150</v>
      </c>
      <c r="AU231" s="17" t="s">
        <v>82</v>
      </c>
    </row>
    <row r="232" s="2" customFormat="1" ht="16.5" customHeight="1">
      <c r="A232" s="38"/>
      <c r="B232" s="39"/>
      <c r="C232" s="196" t="s">
        <v>268</v>
      </c>
      <c r="D232" s="196" t="s">
        <v>144</v>
      </c>
      <c r="E232" s="197" t="s">
        <v>383</v>
      </c>
      <c r="F232" s="198" t="s">
        <v>384</v>
      </c>
      <c r="G232" s="199" t="s">
        <v>245</v>
      </c>
      <c r="H232" s="200">
        <v>4</v>
      </c>
      <c r="I232" s="201"/>
      <c r="J232" s="202">
        <f>ROUND(I232*H232,2)</f>
        <v>0</v>
      </c>
      <c r="K232" s="198" t="s">
        <v>148</v>
      </c>
      <c r="L232" s="44"/>
      <c r="M232" s="203" t="s">
        <v>19</v>
      </c>
      <c r="N232" s="204" t="s">
        <v>45</v>
      </c>
      <c r="O232" s="84"/>
      <c r="P232" s="205">
        <f>O232*H232</f>
        <v>0</v>
      </c>
      <c r="Q232" s="205">
        <v>0</v>
      </c>
      <c r="R232" s="205">
        <f>Q232*H232</f>
        <v>0</v>
      </c>
      <c r="S232" s="205">
        <v>0</v>
      </c>
      <c r="T232" s="20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7" t="s">
        <v>149</v>
      </c>
      <c r="AT232" s="207" t="s">
        <v>144</v>
      </c>
      <c r="AU232" s="207" t="s">
        <v>82</v>
      </c>
      <c r="AY232" s="17" t="s">
        <v>143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7" t="s">
        <v>82</v>
      </c>
      <c r="BK232" s="208">
        <f>ROUND(I232*H232,2)</f>
        <v>0</v>
      </c>
      <c r="BL232" s="17" t="s">
        <v>149</v>
      </c>
      <c r="BM232" s="207" t="s">
        <v>385</v>
      </c>
    </row>
    <row r="233" s="2" customFormat="1">
      <c r="A233" s="38"/>
      <c r="B233" s="39"/>
      <c r="C233" s="40"/>
      <c r="D233" s="209" t="s">
        <v>150</v>
      </c>
      <c r="E233" s="40"/>
      <c r="F233" s="210" t="s">
        <v>384</v>
      </c>
      <c r="G233" s="40"/>
      <c r="H233" s="40"/>
      <c r="I233" s="211"/>
      <c r="J233" s="40"/>
      <c r="K233" s="40"/>
      <c r="L233" s="44"/>
      <c r="M233" s="212"/>
      <c r="N233" s="213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82</v>
      </c>
    </row>
    <row r="234" s="2" customFormat="1" ht="16.5" customHeight="1">
      <c r="A234" s="38"/>
      <c r="B234" s="39"/>
      <c r="C234" s="196" t="s">
        <v>386</v>
      </c>
      <c r="D234" s="196" t="s">
        <v>144</v>
      </c>
      <c r="E234" s="197" t="s">
        <v>387</v>
      </c>
      <c r="F234" s="198" t="s">
        <v>388</v>
      </c>
      <c r="G234" s="199" t="s">
        <v>245</v>
      </c>
      <c r="H234" s="200">
        <v>1</v>
      </c>
      <c r="I234" s="201"/>
      <c r="J234" s="202">
        <f>ROUND(I234*H234,2)</f>
        <v>0</v>
      </c>
      <c r="K234" s="198" t="s">
        <v>148</v>
      </c>
      <c r="L234" s="44"/>
      <c r="M234" s="203" t="s">
        <v>19</v>
      </c>
      <c r="N234" s="204" t="s">
        <v>45</v>
      </c>
      <c r="O234" s="84"/>
      <c r="P234" s="205">
        <f>O234*H234</f>
        <v>0</v>
      </c>
      <c r="Q234" s="205">
        <v>0.25</v>
      </c>
      <c r="R234" s="205">
        <f>Q234*H234</f>
        <v>0.25</v>
      </c>
      <c r="S234" s="205">
        <v>0</v>
      </c>
      <c r="T234" s="20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7" t="s">
        <v>149</v>
      </c>
      <c r="AT234" s="207" t="s">
        <v>144</v>
      </c>
      <c r="AU234" s="207" t="s">
        <v>82</v>
      </c>
      <c r="AY234" s="17" t="s">
        <v>143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7" t="s">
        <v>82</v>
      </c>
      <c r="BK234" s="208">
        <f>ROUND(I234*H234,2)</f>
        <v>0</v>
      </c>
      <c r="BL234" s="17" t="s">
        <v>149</v>
      </c>
      <c r="BM234" s="207" t="s">
        <v>389</v>
      </c>
    </row>
    <row r="235" s="2" customFormat="1">
      <c r="A235" s="38"/>
      <c r="B235" s="39"/>
      <c r="C235" s="40"/>
      <c r="D235" s="209" t="s">
        <v>150</v>
      </c>
      <c r="E235" s="40"/>
      <c r="F235" s="210" t="s">
        <v>388</v>
      </c>
      <c r="G235" s="40"/>
      <c r="H235" s="40"/>
      <c r="I235" s="211"/>
      <c r="J235" s="40"/>
      <c r="K235" s="40"/>
      <c r="L235" s="44"/>
      <c r="M235" s="212"/>
      <c r="N235" s="213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150</v>
      </c>
      <c r="AU235" s="17" t="s">
        <v>82</v>
      </c>
    </row>
    <row r="236" s="2" customFormat="1" ht="16.5" customHeight="1">
      <c r="A236" s="38"/>
      <c r="B236" s="39"/>
      <c r="C236" s="196" t="s">
        <v>272</v>
      </c>
      <c r="D236" s="196" t="s">
        <v>144</v>
      </c>
      <c r="E236" s="197" t="s">
        <v>390</v>
      </c>
      <c r="F236" s="198" t="s">
        <v>391</v>
      </c>
      <c r="G236" s="199" t="s">
        <v>245</v>
      </c>
      <c r="H236" s="200">
        <v>2</v>
      </c>
      <c r="I236" s="201"/>
      <c r="J236" s="202">
        <f>ROUND(I236*H236,2)</f>
        <v>0</v>
      </c>
      <c r="K236" s="198" t="s">
        <v>148</v>
      </c>
      <c r="L236" s="44"/>
      <c r="M236" s="203" t="s">
        <v>19</v>
      </c>
      <c r="N236" s="204" t="s">
        <v>45</v>
      </c>
      <c r="O236" s="84"/>
      <c r="P236" s="205">
        <f>O236*H236</f>
        <v>0</v>
      </c>
      <c r="Q236" s="205">
        <v>0.52000000000000002</v>
      </c>
      <c r="R236" s="205">
        <f>Q236*H236</f>
        <v>1.04</v>
      </c>
      <c r="S236" s="205">
        <v>0</v>
      </c>
      <c r="T236" s="20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7" t="s">
        <v>149</v>
      </c>
      <c r="AT236" s="207" t="s">
        <v>144</v>
      </c>
      <c r="AU236" s="207" t="s">
        <v>82</v>
      </c>
      <c r="AY236" s="17" t="s">
        <v>143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7" t="s">
        <v>82</v>
      </c>
      <c r="BK236" s="208">
        <f>ROUND(I236*H236,2)</f>
        <v>0</v>
      </c>
      <c r="BL236" s="17" t="s">
        <v>149</v>
      </c>
      <c r="BM236" s="207" t="s">
        <v>392</v>
      </c>
    </row>
    <row r="237" s="2" customFormat="1">
      <c r="A237" s="38"/>
      <c r="B237" s="39"/>
      <c r="C237" s="40"/>
      <c r="D237" s="209" t="s">
        <v>150</v>
      </c>
      <c r="E237" s="40"/>
      <c r="F237" s="210" t="s">
        <v>391</v>
      </c>
      <c r="G237" s="40"/>
      <c r="H237" s="40"/>
      <c r="I237" s="211"/>
      <c r="J237" s="40"/>
      <c r="K237" s="40"/>
      <c r="L237" s="44"/>
      <c r="M237" s="212"/>
      <c r="N237" s="213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82</v>
      </c>
    </row>
    <row r="238" s="2" customFormat="1" ht="16.5" customHeight="1">
      <c r="A238" s="38"/>
      <c r="B238" s="39"/>
      <c r="C238" s="196" t="s">
        <v>393</v>
      </c>
      <c r="D238" s="196" t="s">
        <v>144</v>
      </c>
      <c r="E238" s="197" t="s">
        <v>394</v>
      </c>
      <c r="F238" s="198" t="s">
        <v>395</v>
      </c>
      <c r="G238" s="199" t="s">
        <v>245</v>
      </c>
      <c r="H238" s="200">
        <v>2</v>
      </c>
      <c r="I238" s="201"/>
      <c r="J238" s="202">
        <f>ROUND(I238*H238,2)</f>
        <v>0</v>
      </c>
      <c r="K238" s="198" t="s">
        <v>148</v>
      </c>
      <c r="L238" s="44"/>
      <c r="M238" s="203" t="s">
        <v>19</v>
      </c>
      <c r="N238" s="204" t="s">
        <v>45</v>
      </c>
      <c r="O238" s="84"/>
      <c r="P238" s="205">
        <f>O238*H238</f>
        <v>0</v>
      </c>
      <c r="Q238" s="205">
        <v>0</v>
      </c>
      <c r="R238" s="205">
        <f>Q238*H238</f>
        <v>0</v>
      </c>
      <c r="S238" s="205">
        <v>0</v>
      </c>
      <c r="T238" s="20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7" t="s">
        <v>149</v>
      </c>
      <c r="AT238" s="207" t="s">
        <v>144</v>
      </c>
      <c r="AU238" s="207" t="s">
        <v>82</v>
      </c>
      <c r="AY238" s="17" t="s">
        <v>143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7" t="s">
        <v>82</v>
      </c>
      <c r="BK238" s="208">
        <f>ROUND(I238*H238,2)</f>
        <v>0</v>
      </c>
      <c r="BL238" s="17" t="s">
        <v>149</v>
      </c>
      <c r="BM238" s="207" t="s">
        <v>396</v>
      </c>
    </row>
    <row r="239" s="2" customFormat="1">
      <c r="A239" s="38"/>
      <c r="B239" s="39"/>
      <c r="C239" s="40"/>
      <c r="D239" s="209" t="s">
        <v>150</v>
      </c>
      <c r="E239" s="40"/>
      <c r="F239" s="210" t="s">
        <v>395</v>
      </c>
      <c r="G239" s="40"/>
      <c r="H239" s="40"/>
      <c r="I239" s="211"/>
      <c r="J239" s="40"/>
      <c r="K239" s="40"/>
      <c r="L239" s="44"/>
      <c r="M239" s="212"/>
      <c r="N239" s="21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150</v>
      </c>
      <c r="AU239" s="17" t="s">
        <v>82</v>
      </c>
    </row>
    <row r="240" s="2" customFormat="1" ht="16.5" customHeight="1">
      <c r="A240" s="38"/>
      <c r="B240" s="39"/>
      <c r="C240" s="196" t="s">
        <v>275</v>
      </c>
      <c r="D240" s="196" t="s">
        <v>144</v>
      </c>
      <c r="E240" s="197" t="s">
        <v>397</v>
      </c>
      <c r="F240" s="198" t="s">
        <v>398</v>
      </c>
      <c r="G240" s="199" t="s">
        <v>245</v>
      </c>
      <c r="H240" s="200">
        <v>2</v>
      </c>
      <c r="I240" s="201"/>
      <c r="J240" s="202">
        <f>ROUND(I240*H240,2)</f>
        <v>0</v>
      </c>
      <c r="K240" s="198" t="s">
        <v>148</v>
      </c>
      <c r="L240" s="44"/>
      <c r="M240" s="203" t="s">
        <v>19</v>
      </c>
      <c r="N240" s="204" t="s">
        <v>45</v>
      </c>
      <c r="O240" s="84"/>
      <c r="P240" s="205">
        <f>O240*H240</f>
        <v>0</v>
      </c>
      <c r="Q240" s="205">
        <v>0.39300000000000002</v>
      </c>
      <c r="R240" s="205">
        <f>Q240*H240</f>
        <v>0.78600000000000003</v>
      </c>
      <c r="S240" s="205">
        <v>0</v>
      </c>
      <c r="T240" s="20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7" t="s">
        <v>149</v>
      </c>
      <c r="AT240" s="207" t="s">
        <v>144</v>
      </c>
      <c r="AU240" s="207" t="s">
        <v>82</v>
      </c>
      <c r="AY240" s="17" t="s">
        <v>143</v>
      </c>
      <c r="BE240" s="208">
        <f>IF(N240="základní",J240,0)</f>
        <v>0</v>
      </c>
      <c r="BF240" s="208">
        <f>IF(N240="snížená",J240,0)</f>
        <v>0</v>
      </c>
      <c r="BG240" s="208">
        <f>IF(N240="zákl. přenesená",J240,0)</f>
        <v>0</v>
      </c>
      <c r="BH240" s="208">
        <f>IF(N240="sníž. přenesená",J240,0)</f>
        <v>0</v>
      </c>
      <c r="BI240" s="208">
        <f>IF(N240="nulová",J240,0)</f>
        <v>0</v>
      </c>
      <c r="BJ240" s="17" t="s">
        <v>82</v>
      </c>
      <c r="BK240" s="208">
        <f>ROUND(I240*H240,2)</f>
        <v>0</v>
      </c>
      <c r="BL240" s="17" t="s">
        <v>149</v>
      </c>
      <c r="BM240" s="207" t="s">
        <v>399</v>
      </c>
    </row>
    <row r="241" s="2" customFormat="1">
      <c r="A241" s="38"/>
      <c r="B241" s="39"/>
      <c r="C241" s="40"/>
      <c r="D241" s="209" t="s">
        <v>150</v>
      </c>
      <c r="E241" s="40"/>
      <c r="F241" s="210" t="s">
        <v>398</v>
      </c>
      <c r="G241" s="40"/>
      <c r="H241" s="40"/>
      <c r="I241" s="211"/>
      <c r="J241" s="40"/>
      <c r="K241" s="40"/>
      <c r="L241" s="44"/>
      <c r="M241" s="212"/>
      <c r="N241" s="213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82</v>
      </c>
    </row>
    <row r="242" s="2" customFormat="1" ht="16.5" customHeight="1">
      <c r="A242" s="38"/>
      <c r="B242" s="39"/>
      <c r="C242" s="196" t="s">
        <v>400</v>
      </c>
      <c r="D242" s="196" t="s">
        <v>144</v>
      </c>
      <c r="E242" s="197" t="s">
        <v>401</v>
      </c>
      <c r="F242" s="198" t="s">
        <v>402</v>
      </c>
      <c r="G242" s="199" t="s">
        <v>245</v>
      </c>
      <c r="H242" s="200">
        <v>1</v>
      </c>
      <c r="I242" s="201"/>
      <c r="J242" s="202">
        <f>ROUND(I242*H242,2)</f>
        <v>0</v>
      </c>
      <c r="K242" s="198" t="s">
        <v>148</v>
      </c>
      <c r="L242" s="44"/>
      <c r="M242" s="203" t="s">
        <v>19</v>
      </c>
      <c r="N242" s="204" t="s">
        <v>45</v>
      </c>
      <c r="O242" s="84"/>
      <c r="P242" s="205">
        <f>O242*H242</f>
        <v>0</v>
      </c>
      <c r="Q242" s="205">
        <v>0.080000000000000002</v>
      </c>
      <c r="R242" s="205">
        <f>Q242*H242</f>
        <v>0.080000000000000002</v>
      </c>
      <c r="S242" s="205">
        <v>0</v>
      </c>
      <c r="T242" s="20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7" t="s">
        <v>149</v>
      </c>
      <c r="AT242" s="207" t="s">
        <v>144</v>
      </c>
      <c r="AU242" s="207" t="s">
        <v>82</v>
      </c>
      <c r="AY242" s="17" t="s">
        <v>143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7" t="s">
        <v>82</v>
      </c>
      <c r="BK242" s="208">
        <f>ROUND(I242*H242,2)</f>
        <v>0</v>
      </c>
      <c r="BL242" s="17" t="s">
        <v>149</v>
      </c>
      <c r="BM242" s="207" t="s">
        <v>403</v>
      </c>
    </row>
    <row r="243" s="2" customFormat="1">
      <c r="A243" s="38"/>
      <c r="B243" s="39"/>
      <c r="C243" s="40"/>
      <c r="D243" s="209" t="s">
        <v>150</v>
      </c>
      <c r="E243" s="40"/>
      <c r="F243" s="210" t="s">
        <v>402</v>
      </c>
      <c r="G243" s="40"/>
      <c r="H243" s="40"/>
      <c r="I243" s="211"/>
      <c r="J243" s="40"/>
      <c r="K243" s="40"/>
      <c r="L243" s="44"/>
      <c r="M243" s="212"/>
      <c r="N243" s="21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150</v>
      </c>
      <c r="AU243" s="17" t="s">
        <v>82</v>
      </c>
    </row>
    <row r="244" s="2" customFormat="1" ht="24.15" customHeight="1">
      <c r="A244" s="38"/>
      <c r="B244" s="39"/>
      <c r="C244" s="196" t="s">
        <v>279</v>
      </c>
      <c r="D244" s="196" t="s">
        <v>144</v>
      </c>
      <c r="E244" s="197" t="s">
        <v>404</v>
      </c>
      <c r="F244" s="198" t="s">
        <v>405</v>
      </c>
      <c r="G244" s="199" t="s">
        <v>406</v>
      </c>
      <c r="H244" s="200">
        <v>27</v>
      </c>
      <c r="I244" s="201"/>
      <c r="J244" s="202">
        <f>ROUND(I244*H244,2)</f>
        <v>0</v>
      </c>
      <c r="K244" s="198" t="s">
        <v>19</v>
      </c>
      <c r="L244" s="44"/>
      <c r="M244" s="203" t="s">
        <v>19</v>
      </c>
      <c r="N244" s="204" t="s">
        <v>45</v>
      </c>
      <c r="O244" s="84"/>
      <c r="P244" s="205">
        <f>O244*H244</f>
        <v>0</v>
      </c>
      <c r="Q244" s="205">
        <v>0.0040000000000000001</v>
      </c>
      <c r="R244" s="205">
        <f>Q244*H244</f>
        <v>0.108</v>
      </c>
      <c r="S244" s="205">
        <v>0</v>
      </c>
      <c r="T244" s="20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7" t="s">
        <v>149</v>
      </c>
      <c r="AT244" s="207" t="s">
        <v>144</v>
      </c>
      <c r="AU244" s="207" t="s">
        <v>82</v>
      </c>
      <c r="AY244" s="17" t="s">
        <v>143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7" t="s">
        <v>82</v>
      </c>
      <c r="BK244" s="208">
        <f>ROUND(I244*H244,2)</f>
        <v>0</v>
      </c>
      <c r="BL244" s="17" t="s">
        <v>149</v>
      </c>
      <c r="BM244" s="207" t="s">
        <v>407</v>
      </c>
    </row>
    <row r="245" s="2" customFormat="1">
      <c r="A245" s="38"/>
      <c r="B245" s="39"/>
      <c r="C245" s="40"/>
      <c r="D245" s="209" t="s">
        <v>150</v>
      </c>
      <c r="E245" s="40"/>
      <c r="F245" s="210" t="s">
        <v>408</v>
      </c>
      <c r="G245" s="40"/>
      <c r="H245" s="40"/>
      <c r="I245" s="211"/>
      <c r="J245" s="40"/>
      <c r="K245" s="40"/>
      <c r="L245" s="44"/>
      <c r="M245" s="212"/>
      <c r="N245" s="213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82</v>
      </c>
    </row>
    <row r="246" s="2" customFormat="1" ht="24.15" customHeight="1">
      <c r="A246" s="38"/>
      <c r="B246" s="39"/>
      <c r="C246" s="196" t="s">
        <v>409</v>
      </c>
      <c r="D246" s="196" t="s">
        <v>144</v>
      </c>
      <c r="E246" s="197" t="s">
        <v>410</v>
      </c>
      <c r="F246" s="198" t="s">
        <v>411</v>
      </c>
      <c r="G246" s="199" t="s">
        <v>406</v>
      </c>
      <c r="H246" s="200">
        <v>102</v>
      </c>
      <c r="I246" s="201"/>
      <c r="J246" s="202">
        <f>ROUND(I246*H246,2)</f>
        <v>0</v>
      </c>
      <c r="K246" s="198" t="s">
        <v>19</v>
      </c>
      <c r="L246" s="44"/>
      <c r="M246" s="203" t="s">
        <v>19</v>
      </c>
      <c r="N246" s="204" t="s">
        <v>45</v>
      </c>
      <c r="O246" s="84"/>
      <c r="P246" s="205">
        <f>O246*H246</f>
        <v>0</v>
      </c>
      <c r="Q246" s="205">
        <v>0.0040000000000000001</v>
      </c>
      <c r="R246" s="205">
        <f>Q246*H246</f>
        <v>0.40800000000000003</v>
      </c>
      <c r="S246" s="205">
        <v>0</v>
      </c>
      <c r="T246" s="20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7" t="s">
        <v>149</v>
      </c>
      <c r="AT246" s="207" t="s">
        <v>144</v>
      </c>
      <c r="AU246" s="207" t="s">
        <v>82</v>
      </c>
      <c r="AY246" s="17" t="s">
        <v>143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7" t="s">
        <v>82</v>
      </c>
      <c r="BK246" s="208">
        <f>ROUND(I246*H246,2)</f>
        <v>0</v>
      </c>
      <c r="BL246" s="17" t="s">
        <v>149</v>
      </c>
      <c r="BM246" s="207" t="s">
        <v>412</v>
      </c>
    </row>
    <row r="247" s="2" customFormat="1">
      <c r="A247" s="38"/>
      <c r="B247" s="39"/>
      <c r="C247" s="40"/>
      <c r="D247" s="209" t="s">
        <v>150</v>
      </c>
      <c r="E247" s="40"/>
      <c r="F247" s="210" t="s">
        <v>413</v>
      </c>
      <c r="G247" s="40"/>
      <c r="H247" s="40"/>
      <c r="I247" s="211"/>
      <c r="J247" s="40"/>
      <c r="K247" s="40"/>
      <c r="L247" s="44"/>
      <c r="M247" s="212"/>
      <c r="N247" s="21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82</v>
      </c>
    </row>
    <row r="248" s="2" customFormat="1" ht="16.5" customHeight="1">
      <c r="A248" s="38"/>
      <c r="B248" s="39"/>
      <c r="C248" s="196" t="s">
        <v>282</v>
      </c>
      <c r="D248" s="196" t="s">
        <v>144</v>
      </c>
      <c r="E248" s="197" t="s">
        <v>414</v>
      </c>
      <c r="F248" s="198" t="s">
        <v>415</v>
      </c>
      <c r="G248" s="199" t="s">
        <v>406</v>
      </c>
      <c r="H248" s="200">
        <v>225</v>
      </c>
      <c r="I248" s="201"/>
      <c r="J248" s="202">
        <f>ROUND(I248*H248,2)</f>
        <v>0</v>
      </c>
      <c r="K248" s="198" t="s">
        <v>19</v>
      </c>
      <c r="L248" s="44"/>
      <c r="M248" s="203" t="s">
        <v>19</v>
      </c>
      <c r="N248" s="204" t="s">
        <v>45</v>
      </c>
      <c r="O248" s="84"/>
      <c r="P248" s="205">
        <f>O248*H248</f>
        <v>0</v>
      </c>
      <c r="Q248" s="205">
        <v>0.0080000000000000002</v>
      </c>
      <c r="R248" s="205">
        <f>Q248*H248</f>
        <v>1.8</v>
      </c>
      <c r="S248" s="205">
        <v>0</v>
      </c>
      <c r="T248" s="20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7" t="s">
        <v>149</v>
      </c>
      <c r="AT248" s="207" t="s">
        <v>144</v>
      </c>
      <c r="AU248" s="207" t="s">
        <v>82</v>
      </c>
      <c r="AY248" s="17" t="s">
        <v>143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7" t="s">
        <v>82</v>
      </c>
      <c r="BK248" s="208">
        <f>ROUND(I248*H248,2)</f>
        <v>0</v>
      </c>
      <c r="BL248" s="17" t="s">
        <v>149</v>
      </c>
      <c r="BM248" s="207" t="s">
        <v>416</v>
      </c>
    </row>
    <row r="249" s="2" customFormat="1">
      <c r="A249" s="38"/>
      <c r="B249" s="39"/>
      <c r="C249" s="40"/>
      <c r="D249" s="209" t="s">
        <v>150</v>
      </c>
      <c r="E249" s="40"/>
      <c r="F249" s="210" t="s">
        <v>417</v>
      </c>
      <c r="G249" s="40"/>
      <c r="H249" s="40"/>
      <c r="I249" s="211"/>
      <c r="J249" s="40"/>
      <c r="K249" s="40"/>
      <c r="L249" s="44"/>
      <c r="M249" s="212"/>
      <c r="N249" s="213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150</v>
      </c>
      <c r="AU249" s="17" t="s">
        <v>82</v>
      </c>
    </row>
    <row r="250" s="2" customFormat="1" ht="24.15" customHeight="1">
      <c r="A250" s="38"/>
      <c r="B250" s="39"/>
      <c r="C250" s="196" t="s">
        <v>418</v>
      </c>
      <c r="D250" s="196" t="s">
        <v>144</v>
      </c>
      <c r="E250" s="197" t="s">
        <v>419</v>
      </c>
      <c r="F250" s="198" t="s">
        <v>420</v>
      </c>
      <c r="G250" s="199" t="s">
        <v>194</v>
      </c>
      <c r="H250" s="200">
        <v>457.60000000000002</v>
      </c>
      <c r="I250" s="201"/>
      <c r="J250" s="202">
        <f>ROUND(I250*H250,2)</f>
        <v>0</v>
      </c>
      <c r="K250" s="198" t="s">
        <v>19</v>
      </c>
      <c r="L250" s="44"/>
      <c r="M250" s="203" t="s">
        <v>19</v>
      </c>
      <c r="N250" s="204" t="s">
        <v>45</v>
      </c>
      <c r="O250" s="84"/>
      <c r="P250" s="205">
        <f>O250*H250</f>
        <v>0</v>
      </c>
      <c r="Q250" s="205">
        <v>0.00020000000000000001</v>
      </c>
      <c r="R250" s="205">
        <f>Q250*H250</f>
        <v>0.091520000000000004</v>
      </c>
      <c r="S250" s="205">
        <v>0</v>
      </c>
      <c r="T250" s="20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7" t="s">
        <v>149</v>
      </c>
      <c r="AT250" s="207" t="s">
        <v>144</v>
      </c>
      <c r="AU250" s="207" t="s">
        <v>82</v>
      </c>
      <c r="AY250" s="17" t="s">
        <v>143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7" t="s">
        <v>82</v>
      </c>
      <c r="BK250" s="208">
        <f>ROUND(I250*H250,2)</f>
        <v>0</v>
      </c>
      <c r="BL250" s="17" t="s">
        <v>149</v>
      </c>
      <c r="BM250" s="207" t="s">
        <v>421</v>
      </c>
    </row>
    <row r="251" s="2" customFormat="1">
      <c r="A251" s="38"/>
      <c r="B251" s="39"/>
      <c r="C251" s="40"/>
      <c r="D251" s="209" t="s">
        <v>150</v>
      </c>
      <c r="E251" s="40"/>
      <c r="F251" s="210" t="s">
        <v>422</v>
      </c>
      <c r="G251" s="40"/>
      <c r="H251" s="40"/>
      <c r="I251" s="211"/>
      <c r="J251" s="40"/>
      <c r="K251" s="40"/>
      <c r="L251" s="44"/>
      <c r="M251" s="212"/>
      <c r="N251" s="213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82</v>
      </c>
    </row>
    <row r="252" s="2" customFormat="1" ht="24.15" customHeight="1">
      <c r="A252" s="38"/>
      <c r="B252" s="39"/>
      <c r="C252" s="196" t="s">
        <v>288</v>
      </c>
      <c r="D252" s="196" t="s">
        <v>144</v>
      </c>
      <c r="E252" s="197" t="s">
        <v>423</v>
      </c>
      <c r="F252" s="198" t="s">
        <v>424</v>
      </c>
      <c r="G252" s="199" t="s">
        <v>406</v>
      </c>
      <c r="H252" s="200">
        <v>3</v>
      </c>
      <c r="I252" s="201"/>
      <c r="J252" s="202">
        <f>ROUND(I252*H252,2)</f>
        <v>0</v>
      </c>
      <c r="K252" s="198" t="s">
        <v>19</v>
      </c>
      <c r="L252" s="44"/>
      <c r="M252" s="203" t="s">
        <v>19</v>
      </c>
      <c r="N252" s="204" t="s">
        <v>45</v>
      </c>
      <c r="O252" s="84"/>
      <c r="P252" s="205">
        <f>O252*H252</f>
        <v>0</v>
      </c>
      <c r="Q252" s="205">
        <v>0.001</v>
      </c>
      <c r="R252" s="205">
        <f>Q252*H252</f>
        <v>0.0030000000000000001</v>
      </c>
      <c r="S252" s="205">
        <v>0</v>
      </c>
      <c r="T252" s="20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7" t="s">
        <v>149</v>
      </c>
      <c r="AT252" s="207" t="s">
        <v>144</v>
      </c>
      <c r="AU252" s="207" t="s">
        <v>82</v>
      </c>
      <c r="AY252" s="17" t="s">
        <v>143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7" t="s">
        <v>82</v>
      </c>
      <c r="BK252" s="208">
        <f>ROUND(I252*H252,2)</f>
        <v>0</v>
      </c>
      <c r="BL252" s="17" t="s">
        <v>149</v>
      </c>
      <c r="BM252" s="207" t="s">
        <v>425</v>
      </c>
    </row>
    <row r="253" s="2" customFormat="1">
      <c r="A253" s="38"/>
      <c r="B253" s="39"/>
      <c r="C253" s="40"/>
      <c r="D253" s="209" t="s">
        <v>150</v>
      </c>
      <c r="E253" s="40"/>
      <c r="F253" s="210" t="s">
        <v>424</v>
      </c>
      <c r="G253" s="40"/>
      <c r="H253" s="40"/>
      <c r="I253" s="211"/>
      <c r="J253" s="40"/>
      <c r="K253" s="40"/>
      <c r="L253" s="44"/>
      <c r="M253" s="212"/>
      <c r="N253" s="21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82</v>
      </c>
    </row>
    <row r="254" s="2" customFormat="1" ht="16.5" customHeight="1">
      <c r="A254" s="38"/>
      <c r="B254" s="39"/>
      <c r="C254" s="196" t="s">
        <v>426</v>
      </c>
      <c r="D254" s="196" t="s">
        <v>144</v>
      </c>
      <c r="E254" s="197" t="s">
        <v>427</v>
      </c>
      <c r="F254" s="198" t="s">
        <v>428</v>
      </c>
      <c r="G254" s="199" t="s">
        <v>194</v>
      </c>
      <c r="H254" s="200">
        <v>233.80000000000001</v>
      </c>
      <c r="I254" s="201"/>
      <c r="J254" s="202">
        <f>ROUND(I254*H254,2)</f>
        <v>0</v>
      </c>
      <c r="K254" s="198" t="s">
        <v>19</v>
      </c>
      <c r="L254" s="44"/>
      <c r="M254" s="203" t="s">
        <v>19</v>
      </c>
      <c r="N254" s="204" t="s">
        <v>45</v>
      </c>
      <c r="O254" s="84"/>
      <c r="P254" s="205">
        <f>O254*H254</f>
        <v>0</v>
      </c>
      <c r="Q254" s="205">
        <v>0.0022499999999999998</v>
      </c>
      <c r="R254" s="205">
        <f>Q254*H254</f>
        <v>0.52605000000000002</v>
      </c>
      <c r="S254" s="205">
        <v>0</v>
      </c>
      <c r="T254" s="20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7" t="s">
        <v>149</v>
      </c>
      <c r="AT254" s="207" t="s">
        <v>144</v>
      </c>
      <c r="AU254" s="207" t="s">
        <v>82</v>
      </c>
      <c r="AY254" s="17" t="s">
        <v>143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7" t="s">
        <v>82</v>
      </c>
      <c r="BK254" s="208">
        <f>ROUND(I254*H254,2)</f>
        <v>0</v>
      </c>
      <c r="BL254" s="17" t="s">
        <v>149</v>
      </c>
      <c r="BM254" s="207" t="s">
        <v>429</v>
      </c>
    </row>
    <row r="255" s="2" customFormat="1">
      <c r="A255" s="38"/>
      <c r="B255" s="39"/>
      <c r="C255" s="40"/>
      <c r="D255" s="209" t="s">
        <v>150</v>
      </c>
      <c r="E255" s="40"/>
      <c r="F255" s="210" t="s">
        <v>430</v>
      </c>
      <c r="G255" s="40"/>
      <c r="H255" s="40"/>
      <c r="I255" s="211"/>
      <c r="J255" s="40"/>
      <c r="K255" s="40"/>
      <c r="L255" s="44"/>
      <c r="M255" s="212"/>
      <c r="N255" s="213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82</v>
      </c>
    </row>
    <row r="256" s="2" customFormat="1" ht="16.5" customHeight="1">
      <c r="A256" s="38"/>
      <c r="B256" s="39"/>
      <c r="C256" s="196" t="s">
        <v>292</v>
      </c>
      <c r="D256" s="196" t="s">
        <v>144</v>
      </c>
      <c r="E256" s="197" t="s">
        <v>431</v>
      </c>
      <c r="F256" s="198" t="s">
        <v>432</v>
      </c>
      <c r="G256" s="199" t="s">
        <v>406</v>
      </c>
      <c r="H256" s="200">
        <v>1</v>
      </c>
      <c r="I256" s="201"/>
      <c r="J256" s="202">
        <f>ROUND(I256*H256,2)</f>
        <v>0</v>
      </c>
      <c r="K256" s="198" t="s">
        <v>19</v>
      </c>
      <c r="L256" s="44"/>
      <c r="M256" s="203" t="s">
        <v>19</v>
      </c>
      <c r="N256" s="204" t="s">
        <v>45</v>
      </c>
      <c r="O256" s="84"/>
      <c r="P256" s="205">
        <f>O256*H256</f>
        <v>0</v>
      </c>
      <c r="Q256" s="205">
        <v>0.059999999999999998</v>
      </c>
      <c r="R256" s="205">
        <f>Q256*H256</f>
        <v>0.059999999999999998</v>
      </c>
      <c r="S256" s="205">
        <v>0</v>
      </c>
      <c r="T256" s="20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7" t="s">
        <v>149</v>
      </c>
      <c r="AT256" s="207" t="s">
        <v>144</v>
      </c>
      <c r="AU256" s="207" t="s">
        <v>82</v>
      </c>
      <c r="AY256" s="17" t="s">
        <v>143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7" t="s">
        <v>82</v>
      </c>
      <c r="BK256" s="208">
        <f>ROUND(I256*H256,2)</f>
        <v>0</v>
      </c>
      <c r="BL256" s="17" t="s">
        <v>149</v>
      </c>
      <c r="BM256" s="207" t="s">
        <v>433</v>
      </c>
    </row>
    <row r="257" s="2" customFormat="1">
      <c r="A257" s="38"/>
      <c r="B257" s="39"/>
      <c r="C257" s="40"/>
      <c r="D257" s="209" t="s">
        <v>150</v>
      </c>
      <c r="E257" s="40"/>
      <c r="F257" s="210" t="s">
        <v>432</v>
      </c>
      <c r="G257" s="40"/>
      <c r="H257" s="40"/>
      <c r="I257" s="211"/>
      <c r="J257" s="40"/>
      <c r="K257" s="40"/>
      <c r="L257" s="44"/>
      <c r="M257" s="212"/>
      <c r="N257" s="213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82</v>
      </c>
    </row>
    <row r="258" s="2" customFormat="1" ht="16.5" customHeight="1">
      <c r="A258" s="38"/>
      <c r="B258" s="39"/>
      <c r="C258" s="196" t="s">
        <v>434</v>
      </c>
      <c r="D258" s="196" t="s">
        <v>144</v>
      </c>
      <c r="E258" s="197" t="s">
        <v>435</v>
      </c>
      <c r="F258" s="198" t="s">
        <v>436</v>
      </c>
      <c r="G258" s="199" t="s">
        <v>406</v>
      </c>
      <c r="H258" s="200">
        <v>1</v>
      </c>
      <c r="I258" s="201"/>
      <c r="J258" s="202">
        <f>ROUND(I258*H258,2)</f>
        <v>0</v>
      </c>
      <c r="K258" s="198" t="s">
        <v>19</v>
      </c>
      <c r="L258" s="44"/>
      <c r="M258" s="203" t="s">
        <v>19</v>
      </c>
      <c r="N258" s="204" t="s">
        <v>45</v>
      </c>
      <c r="O258" s="84"/>
      <c r="P258" s="205">
        <f>O258*H258</f>
        <v>0</v>
      </c>
      <c r="Q258" s="205">
        <v>0.059999999999999998</v>
      </c>
      <c r="R258" s="205">
        <f>Q258*H258</f>
        <v>0.059999999999999998</v>
      </c>
      <c r="S258" s="205">
        <v>0</v>
      </c>
      <c r="T258" s="20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7" t="s">
        <v>149</v>
      </c>
      <c r="AT258" s="207" t="s">
        <v>144</v>
      </c>
      <c r="AU258" s="207" t="s">
        <v>82</v>
      </c>
      <c r="AY258" s="17" t="s">
        <v>143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7" t="s">
        <v>82</v>
      </c>
      <c r="BK258" s="208">
        <f>ROUND(I258*H258,2)</f>
        <v>0</v>
      </c>
      <c r="BL258" s="17" t="s">
        <v>149</v>
      </c>
      <c r="BM258" s="207" t="s">
        <v>437</v>
      </c>
    </row>
    <row r="259" s="2" customFormat="1">
      <c r="A259" s="38"/>
      <c r="B259" s="39"/>
      <c r="C259" s="40"/>
      <c r="D259" s="209" t="s">
        <v>150</v>
      </c>
      <c r="E259" s="40"/>
      <c r="F259" s="210" t="s">
        <v>436</v>
      </c>
      <c r="G259" s="40"/>
      <c r="H259" s="40"/>
      <c r="I259" s="211"/>
      <c r="J259" s="40"/>
      <c r="K259" s="40"/>
      <c r="L259" s="44"/>
      <c r="M259" s="212"/>
      <c r="N259" s="21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150</v>
      </c>
      <c r="AU259" s="17" t="s">
        <v>82</v>
      </c>
    </row>
    <row r="260" s="2" customFormat="1" ht="16.5" customHeight="1">
      <c r="A260" s="38"/>
      <c r="B260" s="39"/>
      <c r="C260" s="196" t="s">
        <v>296</v>
      </c>
      <c r="D260" s="196" t="s">
        <v>144</v>
      </c>
      <c r="E260" s="197" t="s">
        <v>438</v>
      </c>
      <c r="F260" s="198" t="s">
        <v>439</v>
      </c>
      <c r="G260" s="199" t="s">
        <v>406</v>
      </c>
      <c r="H260" s="200">
        <v>1</v>
      </c>
      <c r="I260" s="201"/>
      <c r="J260" s="202">
        <f>ROUND(I260*H260,2)</f>
        <v>0</v>
      </c>
      <c r="K260" s="198" t="s">
        <v>19</v>
      </c>
      <c r="L260" s="44"/>
      <c r="M260" s="203" t="s">
        <v>19</v>
      </c>
      <c r="N260" s="204" t="s">
        <v>45</v>
      </c>
      <c r="O260" s="84"/>
      <c r="P260" s="205">
        <f>O260*H260</f>
        <v>0</v>
      </c>
      <c r="Q260" s="205">
        <v>0.059999999999999998</v>
      </c>
      <c r="R260" s="205">
        <f>Q260*H260</f>
        <v>0.059999999999999998</v>
      </c>
      <c r="S260" s="205">
        <v>0</v>
      </c>
      <c r="T260" s="20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7" t="s">
        <v>149</v>
      </c>
      <c r="AT260" s="207" t="s">
        <v>144</v>
      </c>
      <c r="AU260" s="207" t="s">
        <v>82</v>
      </c>
      <c r="AY260" s="17" t="s">
        <v>143</v>
      </c>
      <c r="BE260" s="208">
        <f>IF(N260="základní",J260,0)</f>
        <v>0</v>
      </c>
      <c r="BF260" s="208">
        <f>IF(N260="snížená",J260,0)</f>
        <v>0</v>
      </c>
      <c r="BG260" s="208">
        <f>IF(N260="zákl. přenesená",J260,0)</f>
        <v>0</v>
      </c>
      <c r="BH260" s="208">
        <f>IF(N260="sníž. přenesená",J260,0)</f>
        <v>0</v>
      </c>
      <c r="BI260" s="208">
        <f>IF(N260="nulová",J260,0)</f>
        <v>0</v>
      </c>
      <c r="BJ260" s="17" t="s">
        <v>82</v>
      </c>
      <c r="BK260" s="208">
        <f>ROUND(I260*H260,2)</f>
        <v>0</v>
      </c>
      <c r="BL260" s="17" t="s">
        <v>149</v>
      </c>
      <c r="BM260" s="207" t="s">
        <v>440</v>
      </c>
    </row>
    <row r="261" s="2" customFormat="1">
      <c r="A261" s="38"/>
      <c r="B261" s="39"/>
      <c r="C261" s="40"/>
      <c r="D261" s="209" t="s">
        <v>150</v>
      </c>
      <c r="E261" s="40"/>
      <c r="F261" s="210" t="s">
        <v>439</v>
      </c>
      <c r="G261" s="40"/>
      <c r="H261" s="40"/>
      <c r="I261" s="211"/>
      <c r="J261" s="40"/>
      <c r="K261" s="40"/>
      <c r="L261" s="44"/>
      <c r="M261" s="212"/>
      <c r="N261" s="213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150</v>
      </c>
      <c r="AU261" s="17" t="s">
        <v>82</v>
      </c>
    </row>
    <row r="262" s="2" customFormat="1" ht="24.15" customHeight="1">
      <c r="A262" s="38"/>
      <c r="B262" s="39"/>
      <c r="C262" s="196" t="s">
        <v>441</v>
      </c>
      <c r="D262" s="196" t="s">
        <v>144</v>
      </c>
      <c r="E262" s="197" t="s">
        <v>442</v>
      </c>
      <c r="F262" s="198" t="s">
        <v>443</v>
      </c>
      <c r="G262" s="199" t="s">
        <v>406</v>
      </c>
      <c r="H262" s="200">
        <v>1</v>
      </c>
      <c r="I262" s="201"/>
      <c r="J262" s="202">
        <f>ROUND(I262*H262,2)</f>
        <v>0</v>
      </c>
      <c r="K262" s="198" t="s">
        <v>19</v>
      </c>
      <c r="L262" s="44"/>
      <c r="M262" s="203" t="s">
        <v>19</v>
      </c>
      <c r="N262" s="204" t="s">
        <v>45</v>
      </c>
      <c r="O262" s="84"/>
      <c r="P262" s="205">
        <f>O262*H262</f>
        <v>0</v>
      </c>
      <c r="Q262" s="205">
        <v>0.14999999999999999</v>
      </c>
      <c r="R262" s="205">
        <f>Q262*H262</f>
        <v>0.14999999999999999</v>
      </c>
      <c r="S262" s="205">
        <v>0</v>
      </c>
      <c r="T262" s="20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7" t="s">
        <v>149</v>
      </c>
      <c r="AT262" s="207" t="s">
        <v>144</v>
      </c>
      <c r="AU262" s="207" t="s">
        <v>82</v>
      </c>
      <c r="AY262" s="17" t="s">
        <v>143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7" t="s">
        <v>82</v>
      </c>
      <c r="BK262" s="208">
        <f>ROUND(I262*H262,2)</f>
        <v>0</v>
      </c>
      <c r="BL262" s="17" t="s">
        <v>149</v>
      </c>
      <c r="BM262" s="207" t="s">
        <v>444</v>
      </c>
    </row>
    <row r="263" s="2" customFormat="1">
      <c r="A263" s="38"/>
      <c r="B263" s="39"/>
      <c r="C263" s="40"/>
      <c r="D263" s="209" t="s">
        <v>150</v>
      </c>
      <c r="E263" s="40"/>
      <c r="F263" s="210" t="s">
        <v>445</v>
      </c>
      <c r="G263" s="40"/>
      <c r="H263" s="40"/>
      <c r="I263" s="211"/>
      <c r="J263" s="40"/>
      <c r="K263" s="40"/>
      <c r="L263" s="44"/>
      <c r="M263" s="212"/>
      <c r="N263" s="213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150</v>
      </c>
      <c r="AU263" s="17" t="s">
        <v>82</v>
      </c>
    </row>
    <row r="264" s="2" customFormat="1" ht="24.15" customHeight="1">
      <c r="A264" s="38"/>
      <c r="B264" s="39"/>
      <c r="C264" s="196" t="s">
        <v>299</v>
      </c>
      <c r="D264" s="196" t="s">
        <v>144</v>
      </c>
      <c r="E264" s="197" t="s">
        <v>446</v>
      </c>
      <c r="F264" s="198" t="s">
        <v>447</v>
      </c>
      <c r="G264" s="199" t="s">
        <v>406</v>
      </c>
      <c r="H264" s="200">
        <v>1</v>
      </c>
      <c r="I264" s="201"/>
      <c r="J264" s="202">
        <f>ROUND(I264*H264,2)</f>
        <v>0</v>
      </c>
      <c r="K264" s="198" t="s">
        <v>19</v>
      </c>
      <c r="L264" s="44"/>
      <c r="M264" s="203" t="s">
        <v>19</v>
      </c>
      <c r="N264" s="204" t="s">
        <v>45</v>
      </c>
      <c r="O264" s="84"/>
      <c r="P264" s="205">
        <f>O264*H264</f>
        <v>0</v>
      </c>
      <c r="Q264" s="205">
        <v>0.14999999999999999</v>
      </c>
      <c r="R264" s="205">
        <f>Q264*H264</f>
        <v>0.14999999999999999</v>
      </c>
      <c r="S264" s="205">
        <v>0</v>
      </c>
      <c r="T264" s="20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7" t="s">
        <v>149</v>
      </c>
      <c r="AT264" s="207" t="s">
        <v>144</v>
      </c>
      <c r="AU264" s="207" t="s">
        <v>82</v>
      </c>
      <c r="AY264" s="17" t="s">
        <v>143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7" t="s">
        <v>82</v>
      </c>
      <c r="BK264" s="208">
        <f>ROUND(I264*H264,2)</f>
        <v>0</v>
      </c>
      <c r="BL264" s="17" t="s">
        <v>149</v>
      </c>
      <c r="BM264" s="207" t="s">
        <v>448</v>
      </c>
    </row>
    <row r="265" s="2" customFormat="1">
      <c r="A265" s="38"/>
      <c r="B265" s="39"/>
      <c r="C265" s="40"/>
      <c r="D265" s="209" t="s">
        <v>150</v>
      </c>
      <c r="E265" s="40"/>
      <c r="F265" s="210" t="s">
        <v>449</v>
      </c>
      <c r="G265" s="40"/>
      <c r="H265" s="40"/>
      <c r="I265" s="211"/>
      <c r="J265" s="40"/>
      <c r="K265" s="40"/>
      <c r="L265" s="44"/>
      <c r="M265" s="214"/>
      <c r="N265" s="215"/>
      <c r="O265" s="216"/>
      <c r="P265" s="216"/>
      <c r="Q265" s="216"/>
      <c r="R265" s="216"/>
      <c r="S265" s="216"/>
      <c r="T265" s="217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150</v>
      </c>
      <c r="AU265" s="17" t="s">
        <v>82</v>
      </c>
    </row>
    <row r="266" s="2" customFormat="1" ht="6.96" customHeight="1">
      <c r="A266" s="38"/>
      <c r="B266" s="59"/>
      <c r="C266" s="60"/>
      <c r="D266" s="60"/>
      <c r="E266" s="60"/>
      <c r="F266" s="60"/>
      <c r="G266" s="60"/>
      <c r="H266" s="60"/>
      <c r="I266" s="60"/>
      <c r="J266" s="60"/>
      <c r="K266" s="60"/>
      <c r="L266" s="44"/>
      <c r="M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</sheetData>
  <sheetProtection sheet="1" autoFilter="0" formatColumns="0" formatRows="0" objects="1" scenarios="1" spinCount="100000" saltValue="SGrFL+Q7Xr2fEhdhwwa+Ua4ayw/6UynSStsRQXMUpMcOjdPAfjt7AV5/uXp4ZR8iaOY5zM32Le7OmJhWYttsQQ==" hashValue="sV1j1430X/CsQT1AYyNvQTeP7wZy95cKAW8eNx6584e1+V5ikolPiJs7598g6s/P29QGdcq6IEnSrhwkk0Zx2g==" algorithmName="SHA-512" password="CC35"/>
  <autoFilter ref="C95:K26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450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ROUND((SUM(BE91:BE155)),  2)</f>
        <v>0</v>
      </c>
      <c r="G33" s="38"/>
      <c r="H33" s="38"/>
      <c r="I33" s="148">
        <v>0.20999999999999999</v>
      </c>
      <c r="J33" s="147">
        <f>ROUND(((SUM(BE91:BE155))*I33),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ROUND((SUM(BF91:BF155)),  2)</f>
        <v>0</v>
      </c>
      <c r="G34" s="38"/>
      <c r="H34" s="38"/>
      <c r="I34" s="148">
        <v>0.12</v>
      </c>
      <c r="J34" s="147">
        <f>ROUND(((SUM(BF91:BF155))*I34),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ROUND((SUM(BG91:BG155)),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ROUND((SUM(BH91:BH155)),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ROUND((SUM(BI91:BI155)),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SO102-D.02 - splašková kanalizace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113</v>
      </c>
      <c r="E61" s="168"/>
      <c r="F61" s="168"/>
      <c r="G61" s="168"/>
      <c r="H61" s="168"/>
      <c r="I61" s="168"/>
      <c r="J61" s="169">
        <f>J95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114</v>
      </c>
      <c r="E62" s="168"/>
      <c r="F62" s="168"/>
      <c r="G62" s="168"/>
      <c r="H62" s="168"/>
      <c r="I62" s="168"/>
      <c r="J62" s="169">
        <f>J106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115</v>
      </c>
      <c r="E63" s="168"/>
      <c r="F63" s="168"/>
      <c r="G63" s="168"/>
      <c r="H63" s="168"/>
      <c r="I63" s="168"/>
      <c r="J63" s="169">
        <f>J111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J116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117</v>
      </c>
      <c r="E65" s="168"/>
      <c r="F65" s="168"/>
      <c r="G65" s="168"/>
      <c r="H65" s="168"/>
      <c r="I65" s="168"/>
      <c r="J65" s="169">
        <f>J123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451</v>
      </c>
      <c r="E66" s="168"/>
      <c r="F66" s="168"/>
      <c r="G66" s="168"/>
      <c r="H66" s="168"/>
      <c r="I66" s="168"/>
      <c r="J66" s="169">
        <f>J126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120</v>
      </c>
      <c r="E67" s="168"/>
      <c r="F67" s="168"/>
      <c r="G67" s="168"/>
      <c r="H67" s="168"/>
      <c r="I67" s="168"/>
      <c r="J67" s="169">
        <f>J131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122</v>
      </c>
      <c r="E68" s="168"/>
      <c r="F68" s="168"/>
      <c r="G68" s="168"/>
      <c r="H68" s="168"/>
      <c r="I68" s="168"/>
      <c r="J68" s="169">
        <f>J134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124</v>
      </c>
      <c r="E69" s="168"/>
      <c r="F69" s="168"/>
      <c r="G69" s="168"/>
      <c r="H69" s="168"/>
      <c r="I69" s="168"/>
      <c r="J69" s="169">
        <f>J141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126</v>
      </c>
      <c r="E70" s="168"/>
      <c r="F70" s="168"/>
      <c r="G70" s="168"/>
      <c r="H70" s="168"/>
      <c r="I70" s="168"/>
      <c r="J70" s="169">
        <f>J146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127</v>
      </c>
      <c r="E71" s="168"/>
      <c r="F71" s="168"/>
      <c r="G71" s="168"/>
      <c r="H71" s="168"/>
      <c r="I71" s="168"/>
      <c r="J71" s="169">
        <f>J151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128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Obytná zóna Včelnice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SO102-D.02 - splašková kanalizace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Chodová Planá</v>
      </c>
      <c r="G85" s="40"/>
      <c r="H85" s="40"/>
      <c r="I85" s="32" t="s">
        <v>23</v>
      </c>
      <c r="J85" s="72" t="str">
        <f>IF(J12="","",J12)</f>
        <v>8. 3. 2023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E15</f>
        <v>Městys Chodová Planá</v>
      </c>
      <c r="G87" s="40"/>
      <c r="H87" s="40"/>
      <c r="I87" s="32" t="s">
        <v>31</v>
      </c>
      <c r="J87" s="36" t="str">
        <f>E21</f>
        <v>ing. Jaroslav Krystyník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129</v>
      </c>
      <c r="D90" s="174" t="s">
        <v>59</v>
      </c>
      <c r="E90" s="174" t="s">
        <v>55</v>
      </c>
      <c r="F90" s="174" t="s">
        <v>56</v>
      </c>
      <c r="G90" s="174" t="s">
        <v>130</v>
      </c>
      <c r="H90" s="174" t="s">
        <v>131</v>
      </c>
      <c r="I90" s="174" t="s">
        <v>132</v>
      </c>
      <c r="J90" s="174" t="s">
        <v>109</v>
      </c>
      <c r="K90" s="175" t="s">
        <v>133</v>
      </c>
      <c r="L90" s="176"/>
      <c r="M90" s="92" t="s">
        <v>19</v>
      </c>
      <c r="N90" s="93" t="s">
        <v>44</v>
      </c>
      <c r="O90" s="93" t="s">
        <v>134</v>
      </c>
      <c r="P90" s="93" t="s">
        <v>135</v>
      </c>
      <c r="Q90" s="93" t="s">
        <v>136</v>
      </c>
      <c r="R90" s="93" t="s">
        <v>137</v>
      </c>
      <c r="S90" s="93" t="s">
        <v>138</v>
      </c>
      <c r="T90" s="94" t="s">
        <v>139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140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P92+P95+P106+P111+P116+P123+P126+P131+P134+P141+P146+P151</f>
        <v>0</v>
      </c>
      <c r="Q91" s="96"/>
      <c r="R91" s="179">
        <f>R92+R95+R106+R111+R116+R123+R126+R131+R134+R141+R146+R151</f>
        <v>30.388544000000003</v>
      </c>
      <c r="S91" s="96"/>
      <c r="T91" s="180">
        <f>T92+T95+T106+T111+T116+T123+T126+T131+T134+T141+T146+T151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110</v>
      </c>
      <c r="BK91" s="181">
        <f>BK92+BK95+BK106+BK111+BK116+BK123+BK126+BK131+BK134+BK141+BK146+BK151</f>
        <v>0</v>
      </c>
    </row>
    <row r="92" s="11" customFormat="1" ht="25.92" customHeight="1">
      <c r="A92" s="11"/>
      <c r="B92" s="182"/>
      <c r="C92" s="183"/>
      <c r="D92" s="184" t="s">
        <v>73</v>
      </c>
      <c r="E92" s="185" t="s">
        <v>141</v>
      </c>
      <c r="F92" s="185" t="s">
        <v>142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SUM(P93:P94)</f>
        <v>0</v>
      </c>
      <c r="Q92" s="190"/>
      <c r="R92" s="191">
        <f>SUM(R93:R94)</f>
        <v>0.04956</v>
      </c>
      <c r="S92" s="190"/>
      <c r="T92" s="192">
        <f>SUM(T93:T94)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74</v>
      </c>
      <c r="AY92" s="193" t="s">
        <v>143</v>
      </c>
      <c r="BK92" s="195">
        <f>SUM(BK93:BK94)</f>
        <v>0</v>
      </c>
    </row>
    <row r="93" s="2" customFormat="1" ht="16.5" customHeight="1">
      <c r="A93" s="38"/>
      <c r="B93" s="39"/>
      <c r="C93" s="196" t="s">
        <v>82</v>
      </c>
      <c r="D93" s="196" t="s">
        <v>144</v>
      </c>
      <c r="E93" s="197" t="s">
        <v>145</v>
      </c>
      <c r="F93" s="198" t="s">
        <v>146</v>
      </c>
      <c r="G93" s="199" t="s">
        <v>147</v>
      </c>
      <c r="H93" s="200">
        <v>2</v>
      </c>
      <c r="I93" s="201"/>
      <c r="J93" s="202">
        <f>ROUND(I93*H93,2)</f>
        <v>0</v>
      </c>
      <c r="K93" s="198" t="s">
        <v>148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0.02478</v>
      </c>
      <c r="R93" s="205">
        <f>Q93*H93</f>
        <v>0.04956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149</v>
      </c>
      <c r="AT93" s="207" t="s">
        <v>144</v>
      </c>
      <c r="AU93" s="207" t="s">
        <v>82</v>
      </c>
      <c r="AY93" s="17" t="s">
        <v>143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149</v>
      </c>
      <c r="BM93" s="207" t="s">
        <v>84</v>
      </c>
    </row>
    <row r="94" s="2" customFormat="1">
      <c r="A94" s="38"/>
      <c r="B94" s="39"/>
      <c r="C94" s="40"/>
      <c r="D94" s="209" t="s">
        <v>150</v>
      </c>
      <c r="E94" s="40"/>
      <c r="F94" s="210" t="s">
        <v>146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150</v>
      </c>
      <c r="AU94" s="17" t="s">
        <v>82</v>
      </c>
    </row>
    <row r="95" s="11" customFormat="1" ht="25.92" customHeight="1">
      <c r="A95" s="11"/>
      <c r="B95" s="182"/>
      <c r="C95" s="183"/>
      <c r="D95" s="184" t="s">
        <v>73</v>
      </c>
      <c r="E95" s="185" t="s">
        <v>159</v>
      </c>
      <c r="F95" s="185" t="s">
        <v>160</v>
      </c>
      <c r="G95" s="183"/>
      <c r="H95" s="183"/>
      <c r="I95" s="186"/>
      <c r="J95" s="187">
        <f>BK95</f>
        <v>0</v>
      </c>
      <c r="K95" s="183"/>
      <c r="L95" s="188"/>
      <c r="M95" s="189"/>
      <c r="N95" s="190"/>
      <c r="O95" s="190"/>
      <c r="P95" s="191">
        <f>SUM(P96:P105)</f>
        <v>0</v>
      </c>
      <c r="Q95" s="190"/>
      <c r="R95" s="191">
        <f>SUM(R96:R105)</f>
        <v>0</v>
      </c>
      <c r="S95" s="190"/>
      <c r="T95" s="192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3" t="s">
        <v>82</v>
      </c>
      <c r="AT95" s="194" t="s">
        <v>73</v>
      </c>
      <c r="AU95" s="194" t="s">
        <v>74</v>
      </c>
      <c r="AY95" s="193" t="s">
        <v>143</v>
      </c>
      <c r="BK95" s="195">
        <f>SUM(BK96:BK105)</f>
        <v>0</v>
      </c>
    </row>
    <row r="96" s="2" customFormat="1" ht="16.5" customHeight="1">
      <c r="A96" s="38"/>
      <c r="B96" s="39"/>
      <c r="C96" s="196" t="s">
        <v>84</v>
      </c>
      <c r="D96" s="196" t="s">
        <v>144</v>
      </c>
      <c r="E96" s="197" t="s">
        <v>161</v>
      </c>
      <c r="F96" s="198" t="s">
        <v>162</v>
      </c>
      <c r="G96" s="199" t="s">
        <v>157</v>
      </c>
      <c r="H96" s="200">
        <v>8.4000000000000004</v>
      </c>
      <c r="I96" s="201"/>
      <c r="J96" s="202">
        <f>ROUND(I96*H96,2)</f>
        <v>0</v>
      </c>
      <c r="K96" s="198" t="s">
        <v>148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149</v>
      </c>
      <c r="AT96" s="207" t="s">
        <v>144</v>
      </c>
      <c r="AU96" s="207" t="s">
        <v>82</v>
      </c>
      <c r="AY96" s="17" t="s">
        <v>143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149</v>
      </c>
      <c r="BM96" s="207" t="s">
        <v>149</v>
      </c>
    </row>
    <row r="97" s="2" customFormat="1">
      <c r="A97" s="38"/>
      <c r="B97" s="39"/>
      <c r="C97" s="40"/>
      <c r="D97" s="209" t="s">
        <v>150</v>
      </c>
      <c r="E97" s="40"/>
      <c r="F97" s="210" t="s">
        <v>162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82</v>
      </c>
    </row>
    <row r="98" s="2" customFormat="1" ht="16.5" customHeight="1">
      <c r="A98" s="38"/>
      <c r="B98" s="39"/>
      <c r="C98" s="196" t="s">
        <v>154</v>
      </c>
      <c r="D98" s="196" t="s">
        <v>144</v>
      </c>
      <c r="E98" s="197" t="s">
        <v>452</v>
      </c>
      <c r="F98" s="198" t="s">
        <v>453</v>
      </c>
      <c r="G98" s="199" t="s">
        <v>157</v>
      </c>
      <c r="H98" s="200">
        <v>22.100000000000001</v>
      </c>
      <c r="I98" s="201"/>
      <c r="J98" s="202">
        <f>ROUND(I98*H98,2)</f>
        <v>0</v>
      </c>
      <c r="K98" s="198" t="s">
        <v>148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149</v>
      </c>
      <c r="AT98" s="207" t="s">
        <v>144</v>
      </c>
      <c r="AU98" s="207" t="s">
        <v>82</v>
      </c>
      <c r="AY98" s="17" t="s">
        <v>143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149</v>
      </c>
      <c r="BM98" s="207" t="s">
        <v>158</v>
      </c>
    </row>
    <row r="99" s="2" customFormat="1">
      <c r="A99" s="38"/>
      <c r="B99" s="39"/>
      <c r="C99" s="40"/>
      <c r="D99" s="209" t="s">
        <v>150</v>
      </c>
      <c r="E99" s="40"/>
      <c r="F99" s="210" t="s">
        <v>453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150</v>
      </c>
      <c r="AU99" s="17" t="s">
        <v>82</v>
      </c>
    </row>
    <row r="100" s="2" customFormat="1" ht="16.5" customHeight="1">
      <c r="A100" s="38"/>
      <c r="B100" s="39"/>
      <c r="C100" s="196" t="s">
        <v>149</v>
      </c>
      <c r="D100" s="196" t="s">
        <v>144</v>
      </c>
      <c r="E100" s="197" t="s">
        <v>168</v>
      </c>
      <c r="F100" s="198" t="s">
        <v>169</v>
      </c>
      <c r="G100" s="199" t="s">
        <v>157</v>
      </c>
      <c r="H100" s="200">
        <v>11.1</v>
      </c>
      <c r="I100" s="201"/>
      <c r="J100" s="202">
        <f>ROUND(I100*H100,2)</f>
        <v>0</v>
      </c>
      <c r="K100" s="198" t="s">
        <v>148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149</v>
      </c>
      <c r="AT100" s="207" t="s">
        <v>144</v>
      </c>
      <c r="AU100" s="207" t="s">
        <v>82</v>
      </c>
      <c r="AY100" s="17" t="s">
        <v>143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149</v>
      </c>
      <c r="BM100" s="207" t="s">
        <v>163</v>
      </c>
    </row>
    <row r="101" s="2" customFormat="1">
      <c r="A101" s="38"/>
      <c r="B101" s="39"/>
      <c r="C101" s="40"/>
      <c r="D101" s="209" t="s">
        <v>150</v>
      </c>
      <c r="E101" s="40"/>
      <c r="F101" s="210" t="s">
        <v>169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82</v>
      </c>
    </row>
    <row r="102" s="2" customFormat="1" ht="16.5" customHeight="1">
      <c r="A102" s="38"/>
      <c r="B102" s="39"/>
      <c r="C102" s="196" t="s">
        <v>164</v>
      </c>
      <c r="D102" s="196" t="s">
        <v>144</v>
      </c>
      <c r="E102" s="197" t="s">
        <v>454</v>
      </c>
      <c r="F102" s="198" t="s">
        <v>455</v>
      </c>
      <c r="G102" s="199" t="s">
        <v>157</v>
      </c>
      <c r="H102" s="200">
        <v>22.100000000000001</v>
      </c>
      <c r="I102" s="201"/>
      <c r="J102" s="202">
        <f>ROUND(I102*H102,2)</f>
        <v>0</v>
      </c>
      <c r="K102" s="198" t="s">
        <v>148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149</v>
      </c>
      <c r="AT102" s="207" t="s">
        <v>144</v>
      </c>
      <c r="AU102" s="207" t="s">
        <v>82</v>
      </c>
      <c r="AY102" s="17" t="s">
        <v>143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149</v>
      </c>
      <c r="BM102" s="207" t="s">
        <v>167</v>
      </c>
    </row>
    <row r="103" s="2" customFormat="1">
      <c r="A103" s="38"/>
      <c r="B103" s="39"/>
      <c r="C103" s="40"/>
      <c r="D103" s="209" t="s">
        <v>150</v>
      </c>
      <c r="E103" s="40"/>
      <c r="F103" s="210" t="s">
        <v>455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150</v>
      </c>
      <c r="AU103" s="17" t="s">
        <v>82</v>
      </c>
    </row>
    <row r="104" s="2" customFormat="1" ht="16.5" customHeight="1">
      <c r="A104" s="38"/>
      <c r="B104" s="39"/>
      <c r="C104" s="196" t="s">
        <v>158</v>
      </c>
      <c r="D104" s="196" t="s">
        <v>144</v>
      </c>
      <c r="E104" s="197" t="s">
        <v>174</v>
      </c>
      <c r="F104" s="198" t="s">
        <v>175</v>
      </c>
      <c r="G104" s="199" t="s">
        <v>157</v>
      </c>
      <c r="H104" s="200">
        <v>11.1</v>
      </c>
      <c r="I104" s="201"/>
      <c r="J104" s="202">
        <f>ROUND(I104*H104,2)</f>
        <v>0</v>
      </c>
      <c r="K104" s="198" t="s">
        <v>148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149</v>
      </c>
      <c r="AT104" s="207" t="s">
        <v>144</v>
      </c>
      <c r="AU104" s="207" t="s">
        <v>82</v>
      </c>
      <c r="AY104" s="17" t="s">
        <v>143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149</v>
      </c>
      <c r="BM104" s="207" t="s">
        <v>8</v>
      </c>
    </row>
    <row r="105" s="2" customFormat="1">
      <c r="A105" s="38"/>
      <c r="B105" s="39"/>
      <c r="C105" s="40"/>
      <c r="D105" s="209" t="s">
        <v>150</v>
      </c>
      <c r="E105" s="40"/>
      <c r="F105" s="210" t="s">
        <v>175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150</v>
      </c>
      <c r="AU105" s="17" t="s">
        <v>82</v>
      </c>
    </row>
    <row r="106" s="11" customFormat="1" ht="25.92" customHeight="1">
      <c r="A106" s="11"/>
      <c r="B106" s="182"/>
      <c r="C106" s="183"/>
      <c r="D106" s="184" t="s">
        <v>73</v>
      </c>
      <c r="E106" s="185" t="s">
        <v>190</v>
      </c>
      <c r="F106" s="185" t="s">
        <v>191</v>
      </c>
      <c r="G106" s="183"/>
      <c r="H106" s="183"/>
      <c r="I106" s="186"/>
      <c r="J106" s="187">
        <f>BK106</f>
        <v>0</v>
      </c>
      <c r="K106" s="183"/>
      <c r="L106" s="188"/>
      <c r="M106" s="189"/>
      <c r="N106" s="190"/>
      <c r="O106" s="190"/>
      <c r="P106" s="191">
        <f>SUM(P107:P110)</f>
        <v>0</v>
      </c>
      <c r="Q106" s="190"/>
      <c r="R106" s="191">
        <f>SUM(R107:R110)</f>
        <v>0.076024000000000008</v>
      </c>
      <c r="S106" s="190"/>
      <c r="T106" s="192">
        <f>SUM(T107:T110)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3" t="s">
        <v>82</v>
      </c>
      <c r="AT106" s="194" t="s">
        <v>73</v>
      </c>
      <c r="AU106" s="194" t="s">
        <v>74</v>
      </c>
      <c r="AY106" s="193" t="s">
        <v>143</v>
      </c>
      <c r="BK106" s="195">
        <f>SUM(BK107:BK110)</f>
        <v>0</v>
      </c>
    </row>
    <row r="107" s="2" customFormat="1" ht="16.5" customHeight="1">
      <c r="A107" s="38"/>
      <c r="B107" s="39"/>
      <c r="C107" s="196" t="s">
        <v>170</v>
      </c>
      <c r="D107" s="196" t="s">
        <v>144</v>
      </c>
      <c r="E107" s="197" t="s">
        <v>196</v>
      </c>
      <c r="F107" s="198" t="s">
        <v>197</v>
      </c>
      <c r="G107" s="199" t="s">
        <v>194</v>
      </c>
      <c r="H107" s="200">
        <v>88.400000000000006</v>
      </c>
      <c r="I107" s="201"/>
      <c r="J107" s="202">
        <f>ROUND(I107*H107,2)</f>
        <v>0</v>
      </c>
      <c r="K107" s="198" t="s">
        <v>148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0.00085999999999999998</v>
      </c>
      <c r="R107" s="205">
        <f>Q107*H107</f>
        <v>0.076024000000000008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149</v>
      </c>
      <c r="AT107" s="207" t="s">
        <v>144</v>
      </c>
      <c r="AU107" s="207" t="s">
        <v>82</v>
      </c>
      <c r="AY107" s="17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149</v>
      </c>
      <c r="BM107" s="207" t="s">
        <v>173</v>
      </c>
    </row>
    <row r="108" s="2" customFormat="1">
      <c r="A108" s="38"/>
      <c r="B108" s="39"/>
      <c r="C108" s="40"/>
      <c r="D108" s="209" t="s">
        <v>150</v>
      </c>
      <c r="E108" s="40"/>
      <c r="F108" s="210" t="s">
        <v>197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82</v>
      </c>
    </row>
    <row r="109" s="2" customFormat="1" ht="16.5" customHeight="1">
      <c r="A109" s="38"/>
      <c r="B109" s="39"/>
      <c r="C109" s="196" t="s">
        <v>163</v>
      </c>
      <c r="D109" s="196" t="s">
        <v>144</v>
      </c>
      <c r="E109" s="197" t="s">
        <v>202</v>
      </c>
      <c r="F109" s="198" t="s">
        <v>203</v>
      </c>
      <c r="G109" s="199" t="s">
        <v>194</v>
      </c>
      <c r="H109" s="200">
        <v>88.400000000000006</v>
      </c>
      <c r="I109" s="201"/>
      <c r="J109" s="202">
        <f>ROUND(I109*H109,2)</f>
        <v>0</v>
      </c>
      <c r="K109" s="198" t="s">
        <v>148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149</v>
      </c>
      <c r="AT109" s="207" t="s">
        <v>144</v>
      </c>
      <c r="AU109" s="207" t="s">
        <v>82</v>
      </c>
      <c r="AY109" s="17" t="s">
        <v>143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149</v>
      </c>
      <c r="BM109" s="207" t="s">
        <v>176</v>
      </c>
    </row>
    <row r="110" s="2" customFormat="1">
      <c r="A110" s="38"/>
      <c r="B110" s="39"/>
      <c r="C110" s="40"/>
      <c r="D110" s="209" t="s">
        <v>150</v>
      </c>
      <c r="E110" s="40"/>
      <c r="F110" s="210" t="s">
        <v>203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150</v>
      </c>
      <c r="AU110" s="17" t="s">
        <v>82</v>
      </c>
    </row>
    <row r="111" s="11" customFormat="1" ht="25.92" customHeight="1">
      <c r="A111" s="11"/>
      <c r="B111" s="182"/>
      <c r="C111" s="183"/>
      <c r="D111" s="184" t="s">
        <v>73</v>
      </c>
      <c r="E111" s="185" t="s">
        <v>176</v>
      </c>
      <c r="F111" s="185" t="s">
        <v>205</v>
      </c>
      <c r="G111" s="183"/>
      <c r="H111" s="183"/>
      <c r="I111" s="186"/>
      <c r="J111" s="187">
        <f>BK111</f>
        <v>0</v>
      </c>
      <c r="K111" s="183"/>
      <c r="L111" s="188"/>
      <c r="M111" s="189"/>
      <c r="N111" s="190"/>
      <c r="O111" s="190"/>
      <c r="P111" s="191">
        <f>SUM(P112:P115)</f>
        <v>0</v>
      </c>
      <c r="Q111" s="190"/>
      <c r="R111" s="191">
        <f>SUM(R112:R115)</f>
        <v>0</v>
      </c>
      <c r="S111" s="190"/>
      <c r="T111" s="192">
        <f>SUM(T112:T115)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193" t="s">
        <v>82</v>
      </c>
      <c r="AT111" s="194" t="s">
        <v>73</v>
      </c>
      <c r="AU111" s="194" t="s">
        <v>74</v>
      </c>
      <c r="AY111" s="193" t="s">
        <v>143</v>
      </c>
      <c r="BK111" s="195">
        <f>SUM(BK112:BK115)</f>
        <v>0</v>
      </c>
    </row>
    <row r="112" s="2" customFormat="1" ht="16.5" customHeight="1">
      <c r="A112" s="38"/>
      <c r="B112" s="39"/>
      <c r="C112" s="196" t="s">
        <v>177</v>
      </c>
      <c r="D112" s="196" t="s">
        <v>144</v>
      </c>
      <c r="E112" s="197" t="s">
        <v>207</v>
      </c>
      <c r="F112" s="198" t="s">
        <v>208</v>
      </c>
      <c r="G112" s="199" t="s">
        <v>157</v>
      </c>
      <c r="H112" s="200">
        <v>44.200000000000003</v>
      </c>
      <c r="I112" s="201"/>
      <c r="J112" s="202">
        <f>ROUND(I112*H112,2)</f>
        <v>0</v>
      </c>
      <c r="K112" s="198" t="s">
        <v>148</v>
      </c>
      <c r="L112" s="44"/>
      <c r="M112" s="203" t="s">
        <v>19</v>
      </c>
      <c r="N112" s="204" t="s">
        <v>45</v>
      </c>
      <c r="O112" s="84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7" t="s">
        <v>149</v>
      </c>
      <c r="AT112" s="207" t="s">
        <v>144</v>
      </c>
      <c r="AU112" s="207" t="s">
        <v>82</v>
      </c>
      <c r="AY112" s="17" t="s">
        <v>143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7" t="s">
        <v>82</v>
      </c>
      <c r="BK112" s="208">
        <f>ROUND(I112*H112,2)</f>
        <v>0</v>
      </c>
      <c r="BL112" s="17" t="s">
        <v>149</v>
      </c>
      <c r="BM112" s="207" t="s">
        <v>180</v>
      </c>
    </row>
    <row r="113" s="2" customFormat="1">
      <c r="A113" s="38"/>
      <c r="B113" s="39"/>
      <c r="C113" s="40"/>
      <c r="D113" s="209" t="s">
        <v>150</v>
      </c>
      <c r="E113" s="40"/>
      <c r="F113" s="210" t="s">
        <v>208</v>
      </c>
      <c r="G113" s="40"/>
      <c r="H113" s="40"/>
      <c r="I113" s="211"/>
      <c r="J113" s="40"/>
      <c r="K113" s="40"/>
      <c r="L113" s="44"/>
      <c r="M113" s="212"/>
      <c r="N113" s="21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150</v>
      </c>
      <c r="AU113" s="17" t="s">
        <v>82</v>
      </c>
    </row>
    <row r="114" s="2" customFormat="1" ht="16.5" customHeight="1">
      <c r="A114" s="38"/>
      <c r="B114" s="39"/>
      <c r="C114" s="196" t="s">
        <v>167</v>
      </c>
      <c r="D114" s="196" t="s">
        <v>144</v>
      </c>
      <c r="E114" s="197" t="s">
        <v>210</v>
      </c>
      <c r="F114" s="198" t="s">
        <v>211</v>
      </c>
      <c r="G114" s="199" t="s">
        <v>157</v>
      </c>
      <c r="H114" s="200">
        <v>15.800000000000001</v>
      </c>
      <c r="I114" s="201"/>
      <c r="J114" s="202">
        <f>ROUND(I114*H114,2)</f>
        <v>0</v>
      </c>
      <c r="K114" s="198" t="s">
        <v>148</v>
      </c>
      <c r="L114" s="44"/>
      <c r="M114" s="203" t="s">
        <v>19</v>
      </c>
      <c r="N114" s="204" t="s">
        <v>45</v>
      </c>
      <c r="O114" s="84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149</v>
      </c>
      <c r="AT114" s="207" t="s">
        <v>144</v>
      </c>
      <c r="AU114" s="207" t="s">
        <v>82</v>
      </c>
      <c r="AY114" s="17" t="s">
        <v>143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82</v>
      </c>
      <c r="BK114" s="208">
        <f>ROUND(I114*H114,2)</f>
        <v>0</v>
      </c>
      <c r="BL114" s="17" t="s">
        <v>149</v>
      </c>
      <c r="BM114" s="207" t="s">
        <v>183</v>
      </c>
    </row>
    <row r="115" s="2" customFormat="1">
      <c r="A115" s="38"/>
      <c r="B115" s="39"/>
      <c r="C115" s="40"/>
      <c r="D115" s="209" t="s">
        <v>150</v>
      </c>
      <c r="E115" s="40"/>
      <c r="F115" s="210" t="s">
        <v>211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150</v>
      </c>
      <c r="AU115" s="17" t="s">
        <v>82</v>
      </c>
    </row>
    <row r="116" s="11" customFormat="1" ht="25.92" customHeight="1">
      <c r="A116" s="11"/>
      <c r="B116" s="182"/>
      <c r="C116" s="183"/>
      <c r="D116" s="184" t="s">
        <v>73</v>
      </c>
      <c r="E116" s="185" t="s">
        <v>206</v>
      </c>
      <c r="F116" s="185" t="s">
        <v>213</v>
      </c>
      <c r="G116" s="183"/>
      <c r="H116" s="183"/>
      <c r="I116" s="186"/>
      <c r="J116" s="187">
        <f>BK116</f>
        <v>0</v>
      </c>
      <c r="K116" s="183"/>
      <c r="L116" s="188"/>
      <c r="M116" s="189"/>
      <c r="N116" s="190"/>
      <c r="O116" s="190"/>
      <c r="P116" s="191">
        <f>SUM(P117:P122)</f>
        <v>0</v>
      </c>
      <c r="Q116" s="190"/>
      <c r="R116" s="191">
        <f>SUM(R117:R122)</f>
        <v>19.039999999999999</v>
      </c>
      <c r="S116" s="190"/>
      <c r="T116" s="192">
        <f>SUM(T117:T122)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193" t="s">
        <v>82</v>
      </c>
      <c r="AT116" s="194" t="s">
        <v>73</v>
      </c>
      <c r="AU116" s="194" t="s">
        <v>74</v>
      </c>
      <c r="AY116" s="193" t="s">
        <v>143</v>
      </c>
      <c r="BK116" s="195">
        <f>SUM(BK117:BK122)</f>
        <v>0</v>
      </c>
    </row>
    <row r="117" s="2" customFormat="1" ht="16.5" customHeight="1">
      <c r="A117" s="38"/>
      <c r="B117" s="39"/>
      <c r="C117" s="196" t="s">
        <v>141</v>
      </c>
      <c r="D117" s="196" t="s">
        <v>144</v>
      </c>
      <c r="E117" s="197" t="s">
        <v>215</v>
      </c>
      <c r="F117" s="198" t="s">
        <v>216</v>
      </c>
      <c r="G117" s="199" t="s">
        <v>157</v>
      </c>
      <c r="H117" s="200">
        <v>15.800000000000001</v>
      </c>
      <c r="I117" s="201"/>
      <c r="J117" s="202">
        <f>ROUND(I117*H117,2)</f>
        <v>0</v>
      </c>
      <c r="K117" s="198" t="s">
        <v>148</v>
      </c>
      <c r="L117" s="44"/>
      <c r="M117" s="203" t="s">
        <v>19</v>
      </c>
      <c r="N117" s="204" t="s">
        <v>45</v>
      </c>
      <c r="O117" s="84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7" t="s">
        <v>149</v>
      </c>
      <c r="AT117" s="207" t="s">
        <v>144</v>
      </c>
      <c r="AU117" s="207" t="s">
        <v>82</v>
      </c>
      <c r="AY117" s="17" t="s">
        <v>143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7" t="s">
        <v>82</v>
      </c>
      <c r="BK117" s="208">
        <f>ROUND(I117*H117,2)</f>
        <v>0</v>
      </c>
      <c r="BL117" s="17" t="s">
        <v>149</v>
      </c>
      <c r="BM117" s="207" t="s">
        <v>186</v>
      </c>
    </row>
    <row r="118" s="2" customFormat="1">
      <c r="A118" s="38"/>
      <c r="B118" s="39"/>
      <c r="C118" s="40"/>
      <c r="D118" s="209" t="s">
        <v>150</v>
      </c>
      <c r="E118" s="40"/>
      <c r="F118" s="210" t="s">
        <v>216</v>
      </c>
      <c r="G118" s="40"/>
      <c r="H118" s="40"/>
      <c r="I118" s="211"/>
      <c r="J118" s="40"/>
      <c r="K118" s="40"/>
      <c r="L118" s="44"/>
      <c r="M118" s="212"/>
      <c r="N118" s="21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150</v>
      </c>
      <c r="AU118" s="17" t="s">
        <v>82</v>
      </c>
    </row>
    <row r="119" s="2" customFormat="1" ht="16.5" customHeight="1">
      <c r="A119" s="38"/>
      <c r="B119" s="39"/>
      <c r="C119" s="196" t="s">
        <v>8</v>
      </c>
      <c r="D119" s="196" t="s">
        <v>144</v>
      </c>
      <c r="E119" s="197" t="s">
        <v>218</v>
      </c>
      <c r="F119" s="198" t="s">
        <v>219</v>
      </c>
      <c r="G119" s="199" t="s">
        <v>157</v>
      </c>
      <c r="H119" s="200">
        <v>28.399999999999999</v>
      </c>
      <c r="I119" s="201"/>
      <c r="J119" s="202">
        <f>ROUND(I119*H119,2)</f>
        <v>0</v>
      </c>
      <c r="K119" s="198" t="s">
        <v>148</v>
      </c>
      <c r="L119" s="44"/>
      <c r="M119" s="203" t="s">
        <v>19</v>
      </c>
      <c r="N119" s="204" t="s">
        <v>45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149</v>
      </c>
      <c r="AT119" s="207" t="s">
        <v>144</v>
      </c>
      <c r="AU119" s="207" t="s">
        <v>82</v>
      </c>
      <c r="AY119" s="17" t="s">
        <v>143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82</v>
      </c>
      <c r="BK119" s="208">
        <f>ROUND(I119*H119,2)</f>
        <v>0</v>
      </c>
      <c r="BL119" s="17" t="s">
        <v>149</v>
      </c>
      <c r="BM119" s="207" t="s">
        <v>189</v>
      </c>
    </row>
    <row r="120" s="2" customFormat="1">
      <c r="A120" s="38"/>
      <c r="B120" s="39"/>
      <c r="C120" s="40"/>
      <c r="D120" s="209" t="s">
        <v>150</v>
      </c>
      <c r="E120" s="40"/>
      <c r="F120" s="210" t="s">
        <v>219</v>
      </c>
      <c r="G120" s="40"/>
      <c r="H120" s="40"/>
      <c r="I120" s="211"/>
      <c r="J120" s="40"/>
      <c r="K120" s="40"/>
      <c r="L120" s="44"/>
      <c r="M120" s="212"/>
      <c r="N120" s="21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150</v>
      </c>
      <c r="AU120" s="17" t="s">
        <v>82</v>
      </c>
    </row>
    <row r="121" s="2" customFormat="1" ht="16.5" customHeight="1">
      <c r="A121" s="38"/>
      <c r="B121" s="39"/>
      <c r="C121" s="196" t="s">
        <v>159</v>
      </c>
      <c r="D121" s="196" t="s">
        <v>144</v>
      </c>
      <c r="E121" s="197" t="s">
        <v>221</v>
      </c>
      <c r="F121" s="198" t="s">
        <v>222</v>
      </c>
      <c r="G121" s="199" t="s">
        <v>157</v>
      </c>
      <c r="H121" s="200">
        <v>11.199999999999999</v>
      </c>
      <c r="I121" s="201"/>
      <c r="J121" s="202">
        <f>ROUND(I121*H121,2)</f>
        <v>0</v>
      </c>
      <c r="K121" s="198" t="s">
        <v>148</v>
      </c>
      <c r="L121" s="44"/>
      <c r="M121" s="203" t="s">
        <v>19</v>
      </c>
      <c r="N121" s="204" t="s">
        <v>45</v>
      </c>
      <c r="O121" s="84"/>
      <c r="P121" s="205">
        <f>O121*H121</f>
        <v>0</v>
      </c>
      <c r="Q121" s="205">
        <v>1.7</v>
      </c>
      <c r="R121" s="205">
        <f>Q121*H121</f>
        <v>19.039999999999999</v>
      </c>
      <c r="S121" s="205">
        <v>0</v>
      </c>
      <c r="T121" s="20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7" t="s">
        <v>149</v>
      </c>
      <c r="AT121" s="207" t="s">
        <v>144</v>
      </c>
      <c r="AU121" s="207" t="s">
        <v>82</v>
      </c>
      <c r="AY121" s="17" t="s">
        <v>143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7" t="s">
        <v>82</v>
      </c>
      <c r="BK121" s="208">
        <f>ROUND(I121*H121,2)</f>
        <v>0</v>
      </c>
      <c r="BL121" s="17" t="s">
        <v>149</v>
      </c>
      <c r="BM121" s="207" t="s">
        <v>195</v>
      </c>
    </row>
    <row r="122" s="2" customFormat="1">
      <c r="A122" s="38"/>
      <c r="B122" s="39"/>
      <c r="C122" s="40"/>
      <c r="D122" s="209" t="s">
        <v>150</v>
      </c>
      <c r="E122" s="40"/>
      <c r="F122" s="210" t="s">
        <v>222</v>
      </c>
      <c r="G122" s="40"/>
      <c r="H122" s="40"/>
      <c r="I122" s="211"/>
      <c r="J122" s="40"/>
      <c r="K122" s="40"/>
      <c r="L122" s="44"/>
      <c r="M122" s="212"/>
      <c r="N122" s="21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150</v>
      </c>
      <c r="AU122" s="17" t="s">
        <v>82</v>
      </c>
    </row>
    <row r="123" s="11" customFormat="1" ht="25.92" customHeight="1">
      <c r="A123" s="11"/>
      <c r="B123" s="182"/>
      <c r="C123" s="183"/>
      <c r="D123" s="184" t="s">
        <v>73</v>
      </c>
      <c r="E123" s="185" t="s">
        <v>227</v>
      </c>
      <c r="F123" s="185" t="s">
        <v>228</v>
      </c>
      <c r="G123" s="183"/>
      <c r="H123" s="183"/>
      <c r="I123" s="186"/>
      <c r="J123" s="187">
        <f>BK123</f>
        <v>0</v>
      </c>
      <c r="K123" s="183"/>
      <c r="L123" s="188"/>
      <c r="M123" s="189"/>
      <c r="N123" s="190"/>
      <c r="O123" s="190"/>
      <c r="P123" s="191">
        <f>SUM(P124:P125)</f>
        <v>0</v>
      </c>
      <c r="Q123" s="190"/>
      <c r="R123" s="191">
        <f>SUM(R124:R125)</f>
        <v>0</v>
      </c>
      <c r="S123" s="190"/>
      <c r="T123" s="192">
        <f>SUM(T124:T125)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3" t="s">
        <v>82</v>
      </c>
      <c r="AT123" s="194" t="s">
        <v>73</v>
      </c>
      <c r="AU123" s="194" t="s">
        <v>74</v>
      </c>
      <c r="AY123" s="193" t="s">
        <v>143</v>
      </c>
      <c r="BK123" s="195">
        <f>SUM(BK124:BK125)</f>
        <v>0</v>
      </c>
    </row>
    <row r="124" s="2" customFormat="1" ht="24.15" customHeight="1">
      <c r="A124" s="38"/>
      <c r="B124" s="39"/>
      <c r="C124" s="196" t="s">
        <v>173</v>
      </c>
      <c r="D124" s="196" t="s">
        <v>144</v>
      </c>
      <c r="E124" s="197" t="s">
        <v>230</v>
      </c>
      <c r="F124" s="198" t="s">
        <v>231</v>
      </c>
      <c r="G124" s="199" t="s">
        <v>232</v>
      </c>
      <c r="H124" s="200">
        <v>26.300000000000001</v>
      </c>
      <c r="I124" s="201"/>
      <c r="J124" s="202">
        <f>ROUND(I124*H124,2)</f>
        <v>0</v>
      </c>
      <c r="K124" s="198" t="s">
        <v>19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149</v>
      </c>
      <c r="AT124" s="207" t="s">
        <v>144</v>
      </c>
      <c r="AU124" s="207" t="s">
        <v>82</v>
      </c>
      <c r="AY124" s="17" t="s">
        <v>143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149</v>
      </c>
      <c r="BM124" s="207" t="s">
        <v>198</v>
      </c>
    </row>
    <row r="125" s="2" customFormat="1">
      <c r="A125" s="38"/>
      <c r="B125" s="39"/>
      <c r="C125" s="40"/>
      <c r="D125" s="209" t="s">
        <v>150</v>
      </c>
      <c r="E125" s="40"/>
      <c r="F125" s="210" t="s">
        <v>231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150</v>
      </c>
      <c r="AU125" s="17" t="s">
        <v>82</v>
      </c>
    </row>
    <row r="126" s="11" customFormat="1" ht="25.92" customHeight="1">
      <c r="A126" s="11"/>
      <c r="B126" s="182"/>
      <c r="C126" s="183"/>
      <c r="D126" s="184" t="s">
        <v>73</v>
      </c>
      <c r="E126" s="185" t="s">
        <v>7</v>
      </c>
      <c r="F126" s="185" t="s">
        <v>456</v>
      </c>
      <c r="G126" s="183"/>
      <c r="H126" s="183"/>
      <c r="I126" s="186"/>
      <c r="J126" s="187">
        <f>BK126</f>
        <v>0</v>
      </c>
      <c r="K126" s="183"/>
      <c r="L126" s="188"/>
      <c r="M126" s="189"/>
      <c r="N126" s="190"/>
      <c r="O126" s="190"/>
      <c r="P126" s="191">
        <f>SUM(P127:P130)</f>
        <v>0</v>
      </c>
      <c r="Q126" s="190"/>
      <c r="R126" s="191">
        <f>SUM(R127:R130)</f>
        <v>4.2251000000000003</v>
      </c>
      <c r="S126" s="190"/>
      <c r="T126" s="192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3" t="s">
        <v>82</v>
      </c>
      <c r="AT126" s="194" t="s">
        <v>73</v>
      </c>
      <c r="AU126" s="194" t="s">
        <v>74</v>
      </c>
      <c r="AY126" s="193" t="s">
        <v>143</v>
      </c>
      <c r="BK126" s="195">
        <f>SUM(BK127:BK130)</f>
        <v>0</v>
      </c>
    </row>
    <row r="127" s="2" customFormat="1" ht="16.5" customHeight="1">
      <c r="A127" s="38"/>
      <c r="B127" s="39"/>
      <c r="C127" s="196" t="s">
        <v>190</v>
      </c>
      <c r="D127" s="196" t="s">
        <v>144</v>
      </c>
      <c r="E127" s="197" t="s">
        <v>457</v>
      </c>
      <c r="F127" s="198" t="s">
        <v>458</v>
      </c>
      <c r="G127" s="199" t="s">
        <v>157</v>
      </c>
      <c r="H127" s="200">
        <v>2.2000000000000002</v>
      </c>
      <c r="I127" s="201"/>
      <c r="J127" s="202">
        <f>ROUND(I127*H127,2)</f>
        <v>0</v>
      </c>
      <c r="K127" s="198" t="s">
        <v>148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1.9205000000000001</v>
      </c>
      <c r="R127" s="205">
        <f>Q127*H127</f>
        <v>4.2251000000000003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149</v>
      </c>
      <c r="AT127" s="207" t="s">
        <v>144</v>
      </c>
      <c r="AU127" s="207" t="s">
        <v>82</v>
      </c>
      <c r="AY127" s="17" t="s">
        <v>143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149</v>
      </c>
      <c r="BM127" s="207" t="s">
        <v>201</v>
      </c>
    </row>
    <row r="128" s="2" customFormat="1">
      <c r="A128" s="38"/>
      <c r="B128" s="39"/>
      <c r="C128" s="40"/>
      <c r="D128" s="209" t="s">
        <v>150</v>
      </c>
      <c r="E128" s="40"/>
      <c r="F128" s="210" t="s">
        <v>458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82</v>
      </c>
    </row>
    <row r="129" s="2" customFormat="1" ht="16.5" customHeight="1">
      <c r="A129" s="38"/>
      <c r="B129" s="39"/>
      <c r="C129" s="196" t="s">
        <v>176</v>
      </c>
      <c r="D129" s="196" t="s">
        <v>144</v>
      </c>
      <c r="E129" s="197" t="s">
        <v>459</v>
      </c>
      <c r="F129" s="198" t="s">
        <v>460</v>
      </c>
      <c r="G129" s="199" t="s">
        <v>147</v>
      </c>
      <c r="H129" s="200">
        <v>22</v>
      </c>
      <c r="I129" s="201"/>
      <c r="J129" s="202">
        <f>ROUND(I129*H129,2)</f>
        <v>0</v>
      </c>
      <c r="K129" s="198" t="s">
        <v>148</v>
      </c>
      <c r="L129" s="44"/>
      <c r="M129" s="203" t="s">
        <v>19</v>
      </c>
      <c r="N129" s="204" t="s">
        <v>45</v>
      </c>
      <c r="O129" s="84"/>
      <c r="P129" s="205">
        <f>O129*H129</f>
        <v>0</v>
      </c>
      <c r="Q129" s="205">
        <v>0</v>
      </c>
      <c r="R129" s="205">
        <f>Q129*H129</f>
        <v>0</v>
      </c>
      <c r="S129" s="205">
        <v>0</v>
      </c>
      <c r="T129" s="20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7" t="s">
        <v>149</v>
      </c>
      <c r="AT129" s="207" t="s">
        <v>144</v>
      </c>
      <c r="AU129" s="207" t="s">
        <v>82</v>
      </c>
      <c r="AY129" s="17" t="s">
        <v>143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7" t="s">
        <v>82</v>
      </c>
      <c r="BK129" s="208">
        <f>ROUND(I129*H129,2)</f>
        <v>0</v>
      </c>
      <c r="BL129" s="17" t="s">
        <v>149</v>
      </c>
      <c r="BM129" s="207" t="s">
        <v>204</v>
      </c>
    </row>
    <row r="130" s="2" customFormat="1">
      <c r="A130" s="38"/>
      <c r="B130" s="39"/>
      <c r="C130" s="40"/>
      <c r="D130" s="209" t="s">
        <v>150</v>
      </c>
      <c r="E130" s="40"/>
      <c r="F130" s="210" t="s">
        <v>460</v>
      </c>
      <c r="G130" s="40"/>
      <c r="H130" s="40"/>
      <c r="I130" s="211"/>
      <c r="J130" s="40"/>
      <c r="K130" s="40"/>
      <c r="L130" s="44"/>
      <c r="M130" s="212"/>
      <c r="N130" s="21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82</v>
      </c>
    </row>
    <row r="131" s="11" customFormat="1" ht="25.92" customHeight="1">
      <c r="A131" s="11"/>
      <c r="B131" s="182"/>
      <c r="C131" s="183"/>
      <c r="D131" s="184" t="s">
        <v>73</v>
      </c>
      <c r="E131" s="185" t="s">
        <v>247</v>
      </c>
      <c r="F131" s="185" t="s">
        <v>248</v>
      </c>
      <c r="G131" s="183"/>
      <c r="H131" s="183"/>
      <c r="I131" s="186"/>
      <c r="J131" s="187">
        <f>BK131</f>
        <v>0</v>
      </c>
      <c r="K131" s="183"/>
      <c r="L131" s="188"/>
      <c r="M131" s="189"/>
      <c r="N131" s="190"/>
      <c r="O131" s="190"/>
      <c r="P131" s="191">
        <f>SUM(P132:P133)</f>
        <v>0</v>
      </c>
      <c r="Q131" s="190"/>
      <c r="R131" s="191">
        <f>SUM(R132:R133)</f>
        <v>5.4508800000000006</v>
      </c>
      <c r="S131" s="190"/>
      <c r="T131" s="192">
        <f>SUM(T132:T133)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93" t="s">
        <v>82</v>
      </c>
      <c r="AT131" s="194" t="s">
        <v>73</v>
      </c>
      <c r="AU131" s="194" t="s">
        <v>74</v>
      </c>
      <c r="AY131" s="193" t="s">
        <v>143</v>
      </c>
      <c r="BK131" s="195">
        <f>SUM(BK132:BK133)</f>
        <v>0</v>
      </c>
    </row>
    <row r="132" s="2" customFormat="1" ht="16.5" customHeight="1">
      <c r="A132" s="38"/>
      <c r="B132" s="39"/>
      <c r="C132" s="196" t="s">
        <v>206</v>
      </c>
      <c r="D132" s="196" t="s">
        <v>144</v>
      </c>
      <c r="E132" s="197" t="s">
        <v>250</v>
      </c>
      <c r="F132" s="198" t="s">
        <v>251</v>
      </c>
      <c r="G132" s="199" t="s">
        <v>157</v>
      </c>
      <c r="H132" s="200">
        <v>3.2000000000000002</v>
      </c>
      <c r="I132" s="201"/>
      <c r="J132" s="202">
        <f>ROUND(I132*H132,2)</f>
        <v>0</v>
      </c>
      <c r="K132" s="198" t="s">
        <v>148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1.7034</v>
      </c>
      <c r="R132" s="205">
        <f>Q132*H132</f>
        <v>5.4508800000000006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149</v>
      </c>
      <c r="AT132" s="207" t="s">
        <v>144</v>
      </c>
      <c r="AU132" s="207" t="s">
        <v>82</v>
      </c>
      <c r="AY132" s="17" t="s">
        <v>143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149</v>
      </c>
      <c r="BM132" s="207" t="s">
        <v>209</v>
      </c>
    </row>
    <row r="133" s="2" customFormat="1">
      <c r="A133" s="38"/>
      <c r="B133" s="39"/>
      <c r="C133" s="40"/>
      <c r="D133" s="209" t="s">
        <v>150</v>
      </c>
      <c r="E133" s="40"/>
      <c r="F133" s="210" t="s">
        <v>251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82</v>
      </c>
    </row>
    <row r="134" s="11" customFormat="1" ht="25.92" customHeight="1">
      <c r="A134" s="11"/>
      <c r="B134" s="182"/>
      <c r="C134" s="183"/>
      <c r="D134" s="184" t="s">
        <v>73</v>
      </c>
      <c r="E134" s="185" t="s">
        <v>258</v>
      </c>
      <c r="F134" s="185" t="s">
        <v>259</v>
      </c>
      <c r="G134" s="183"/>
      <c r="H134" s="183"/>
      <c r="I134" s="186"/>
      <c r="J134" s="187">
        <f>BK134</f>
        <v>0</v>
      </c>
      <c r="K134" s="183"/>
      <c r="L134" s="188"/>
      <c r="M134" s="189"/>
      <c r="N134" s="190"/>
      <c r="O134" s="190"/>
      <c r="P134" s="191">
        <f>SUM(P135:P140)</f>
        <v>0</v>
      </c>
      <c r="Q134" s="190"/>
      <c r="R134" s="191">
        <f>SUM(R135:R140)</f>
        <v>1.5418100000000001</v>
      </c>
      <c r="S134" s="190"/>
      <c r="T134" s="192">
        <f>SUM(T135:T140)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3" t="s">
        <v>82</v>
      </c>
      <c r="AT134" s="194" t="s">
        <v>73</v>
      </c>
      <c r="AU134" s="194" t="s">
        <v>74</v>
      </c>
      <c r="AY134" s="193" t="s">
        <v>143</v>
      </c>
      <c r="BK134" s="195">
        <f>SUM(BK135:BK140)</f>
        <v>0</v>
      </c>
    </row>
    <row r="135" s="2" customFormat="1" ht="21.75" customHeight="1">
      <c r="A135" s="38"/>
      <c r="B135" s="39"/>
      <c r="C135" s="196" t="s">
        <v>180</v>
      </c>
      <c r="D135" s="196" t="s">
        <v>144</v>
      </c>
      <c r="E135" s="197" t="s">
        <v>461</v>
      </c>
      <c r="F135" s="198" t="s">
        <v>462</v>
      </c>
      <c r="G135" s="199" t="s">
        <v>147</v>
      </c>
      <c r="H135" s="200">
        <v>22</v>
      </c>
      <c r="I135" s="201"/>
      <c r="J135" s="202">
        <f>ROUND(I135*H135,2)</f>
        <v>0</v>
      </c>
      <c r="K135" s="198" t="s">
        <v>148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0.053830000000000003</v>
      </c>
      <c r="R135" s="205">
        <f>Q135*H135</f>
        <v>1.1842600000000001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149</v>
      </c>
      <c r="AT135" s="207" t="s">
        <v>144</v>
      </c>
      <c r="AU135" s="207" t="s">
        <v>82</v>
      </c>
      <c r="AY135" s="17" t="s">
        <v>143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149</v>
      </c>
      <c r="BM135" s="207" t="s">
        <v>212</v>
      </c>
    </row>
    <row r="136" s="2" customFormat="1">
      <c r="A136" s="38"/>
      <c r="B136" s="39"/>
      <c r="C136" s="40"/>
      <c r="D136" s="209" t="s">
        <v>150</v>
      </c>
      <c r="E136" s="40"/>
      <c r="F136" s="210" t="s">
        <v>462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82</v>
      </c>
    </row>
    <row r="137" s="2" customFormat="1" ht="16.5" customHeight="1">
      <c r="A137" s="38"/>
      <c r="B137" s="39"/>
      <c r="C137" s="196" t="s">
        <v>214</v>
      </c>
      <c r="D137" s="196" t="s">
        <v>144</v>
      </c>
      <c r="E137" s="197" t="s">
        <v>463</v>
      </c>
      <c r="F137" s="198" t="s">
        <v>464</v>
      </c>
      <c r="G137" s="199" t="s">
        <v>245</v>
      </c>
      <c r="H137" s="200">
        <v>1</v>
      </c>
      <c r="I137" s="201"/>
      <c r="J137" s="202">
        <f>ROUND(I137*H137,2)</f>
        <v>0</v>
      </c>
      <c r="K137" s="198" t="s">
        <v>148</v>
      </c>
      <c r="L137" s="44"/>
      <c r="M137" s="203" t="s">
        <v>19</v>
      </c>
      <c r="N137" s="204" t="s">
        <v>45</v>
      </c>
      <c r="O137" s="84"/>
      <c r="P137" s="205">
        <f>O137*H137</f>
        <v>0</v>
      </c>
      <c r="Q137" s="205">
        <v>3.0000000000000001E-05</v>
      </c>
      <c r="R137" s="205">
        <f>Q137*H137</f>
        <v>3.0000000000000001E-05</v>
      </c>
      <c r="S137" s="205">
        <v>0</v>
      </c>
      <c r="T137" s="20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7" t="s">
        <v>149</v>
      </c>
      <c r="AT137" s="207" t="s">
        <v>144</v>
      </c>
      <c r="AU137" s="207" t="s">
        <v>82</v>
      </c>
      <c r="AY137" s="17" t="s">
        <v>143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7" t="s">
        <v>82</v>
      </c>
      <c r="BK137" s="208">
        <f>ROUND(I137*H137,2)</f>
        <v>0</v>
      </c>
      <c r="BL137" s="17" t="s">
        <v>149</v>
      </c>
      <c r="BM137" s="207" t="s">
        <v>217</v>
      </c>
    </row>
    <row r="138" s="2" customFormat="1">
      <c r="A138" s="38"/>
      <c r="B138" s="39"/>
      <c r="C138" s="40"/>
      <c r="D138" s="209" t="s">
        <v>150</v>
      </c>
      <c r="E138" s="40"/>
      <c r="F138" s="210" t="s">
        <v>464</v>
      </c>
      <c r="G138" s="40"/>
      <c r="H138" s="40"/>
      <c r="I138" s="211"/>
      <c r="J138" s="40"/>
      <c r="K138" s="40"/>
      <c r="L138" s="44"/>
      <c r="M138" s="212"/>
      <c r="N138" s="21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82</v>
      </c>
    </row>
    <row r="139" s="2" customFormat="1" ht="16.5" customHeight="1">
      <c r="A139" s="38"/>
      <c r="B139" s="39"/>
      <c r="C139" s="196" t="s">
        <v>183</v>
      </c>
      <c r="D139" s="196" t="s">
        <v>144</v>
      </c>
      <c r="E139" s="197" t="s">
        <v>465</v>
      </c>
      <c r="F139" s="198" t="s">
        <v>466</v>
      </c>
      <c r="G139" s="199" t="s">
        <v>245</v>
      </c>
      <c r="H139" s="200">
        <v>1</v>
      </c>
      <c r="I139" s="201"/>
      <c r="J139" s="202">
        <f>ROUND(I139*H139,2)</f>
        <v>0</v>
      </c>
      <c r="K139" s="198" t="s">
        <v>148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0.35752</v>
      </c>
      <c r="R139" s="205">
        <f>Q139*H139</f>
        <v>0.35752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149</v>
      </c>
      <c r="AT139" s="207" t="s">
        <v>144</v>
      </c>
      <c r="AU139" s="207" t="s">
        <v>82</v>
      </c>
      <c r="AY139" s="17" t="s">
        <v>143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149</v>
      </c>
      <c r="BM139" s="207" t="s">
        <v>220</v>
      </c>
    </row>
    <row r="140" s="2" customFormat="1">
      <c r="A140" s="38"/>
      <c r="B140" s="39"/>
      <c r="C140" s="40"/>
      <c r="D140" s="209" t="s">
        <v>150</v>
      </c>
      <c r="E140" s="40"/>
      <c r="F140" s="210" t="s">
        <v>466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82</v>
      </c>
    </row>
    <row r="141" s="11" customFormat="1" ht="25.92" customHeight="1">
      <c r="A141" s="11"/>
      <c r="B141" s="182"/>
      <c r="C141" s="183"/>
      <c r="D141" s="184" t="s">
        <v>73</v>
      </c>
      <c r="E141" s="185" t="s">
        <v>283</v>
      </c>
      <c r="F141" s="185" t="s">
        <v>284</v>
      </c>
      <c r="G141" s="183"/>
      <c r="H141" s="183"/>
      <c r="I141" s="186"/>
      <c r="J141" s="187">
        <f>BK141</f>
        <v>0</v>
      </c>
      <c r="K141" s="183"/>
      <c r="L141" s="188"/>
      <c r="M141" s="189"/>
      <c r="N141" s="190"/>
      <c r="O141" s="190"/>
      <c r="P141" s="191">
        <f>SUM(P142:P145)</f>
        <v>0</v>
      </c>
      <c r="Q141" s="190"/>
      <c r="R141" s="191">
        <f>SUM(R142:R145)</f>
        <v>0.00017000000000000001</v>
      </c>
      <c r="S141" s="190"/>
      <c r="T141" s="192">
        <f>SUM(T142:T145)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193" t="s">
        <v>82</v>
      </c>
      <c r="AT141" s="194" t="s">
        <v>73</v>
      </c>
      <c r="AU141" s="194" t="s">
        <v>74</v>
      </c>
      <c r="AY141" s="193" t="s">
        <v>143</v>
      </c>
      <c r="BK141" s="195">
        <f>SUM(BK142:BK145)</f>
        <v>0</v>
      </c>
    </row>
    <row r="142" s="2" customFormat="1" ht="16.5" customHeight="1">
      <c r="A142" s="38"/>
      <c r="B142" s="39"/>
      <c r="C142" s="196" t="s">
        <v>7</v>
      </c>
      <c r="D142" s="196" t="s">
        <v>144</v>
      </c>
      <c r="E142" s="197" t="s">
        <v>467</v>
      </c>
      <c r="F142" s="198" t="s">
        <v>468</v>
      </c>
      <c r="G142" s="199" t="s">
        <v>147</v>
      </c>
      <c r="H142" s="200">
        <v>22</v>
      </c>
      <c r="I142" s="201"/>
      <c r="J142" s="202">
        <f>ROUND(I142*H142,2)</f>
        <v>0</v>
      </c>
      <c r="K142" s="198" t="s">
        <v>148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149</v>
      </c>
      <c r="AT142" s="207" t="s">
        <v>144</v>
      </c>
      <c r="AU142" s="207" t="s">
        <v>82</v>
      </c>
      <c r="AY142" s="17" t="s">
        <v>143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149</v>
      </c>
      <c r="BM142" s="207" t="s">
        <v>223</v>
      </c>
    </row>
    <row r="143" s="2" customFormat="1">
      <c r="A143" s="38"/>
      <c r="B143" s="39"/>
      <c r="C143" s="40"/>
      <c r="D143" s="209" t="s">
        <v>150</v>
      </c>
      <c r="E143" s="40"/>
      <c r="F143" s="210" t="s">
        <v>468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82</v>
      </c>
    </row>
    <row r="144" s="2" customFormat="1" ht="16.5" customHeight="1">
      <c r="A144" s="38"/>
      <c r="B144" s="39"/>
      <c r="C144" s="196" t="s">
        <v>186</v>
      </c>
      <c r="D144" s="196" t="s">
        <v>144</v>
      </c>
      <c r="E144" s="197" t="s">
        <v>469</v>
      </c>
      <c r="F144" s="198" t="s">
        <v>470</v>
      </c>
      <c r="G144" s="199" t="s">
        <v>291</v>
      </c>
      <c r="H144" s="200">
        <v>1</v>
      </c>
      <c r="I144" s="201"/>
      <c r="J144" s="202">
        <f>ROUND(I144*H144,2)</f>
        <v>0</v>
      </c>
      <c r="K144" s="198" t="s">
        <v>148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0.00017000000000000001</v>
      </c>
      <c r="R144" s="205">
        <f>Q144*H144</f>
        <v>0.00017000000000000001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149</v>
      </c>
      <c r="AT144" s="207" t="s">
        <v>144</v>
      </c>
      <c r="AU144" s="207" t="s">
        <v>82</v>
      </c>
      <c r="AY144" s="17" t="s">
        <v>143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149</v>
      </c>
      <c r="BM144" s="207" t="s">
        <v>226</v>
      </c>
    </row>
    <row r="145" s="2" customFormat="1">
      <c r="A145" s="38"/>
      <c r="B145" s="39"/>
      <c r="C145" s="40"/>
      <c r="D145" s="209" t="s">
        <v>150</v>
      </c>
      <c r="E145" s="40"/>
      <c r="F145" s="210" t="s">
        <v>470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324</v>
      </c>
      <c r="F146" s="185" t="s">
        <v>325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SUM(P147:P150)</f>
        <v>0</v>
      </c>
      <c r="Q146" s="190"/>
      <c r="R146" s="191">
        <f>SUM(R147:R150)</f>
        <v>0</v>
      </c>
      <c r="S146" s="190"/>
      <c r="T146" s="192">
        <f>SUM(T147:T150)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143</v>
      </c>
      <c r="BK146" s="195">
        <f>SUM(BK147:BK150)</f>
        <v>0</v>
      </c>
    </row>
    <row r="147" s="2" customFormat="1" ht="16.5" customHeight="1">
      <c r="A147" s="38"/>
      <c r="B147" s="39"/>
      <c r="C147" s="196" t="s">
        <v>229</v>
      </c>
      <c r="D147" s="196" t="s">
        <v>144</v>
      </c>
      <c r="E147" s="197" t="s">
        <v>471</v>
      </c>
      <c r="F147" s="198" t="s">
        <v>472</v>
      </c>
      <c r="G147" s="199" t="s">
        <v>232</v>
      </c>
      <c r="H147" s="200">
        <v>30.388999999999999</v>
      </c>
      <c r="I147" s="201"/>
      <c r="J147" s="202">
        <f>ROUND(I147*H147,2)</f>
        <v>0</v>
      </c>
      <c r="K147" s="198" t="s">
        <v>148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149</v>
      </c>
      <c r="AT147" s="207" t="s">
        <v>144</v>
      </c>
      <c r="AU147" s="207" t="s">
        <v>82</v>
      </c>
      <c r="AY147" s="17" t="s">
        <v>143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149</v>
      </c>
      <c r="BM147" s="207" t="s">
        <v>233</v>
      </c>
    </row>
    <row r="148" s="2" customFormat="1">
      <c r="A148" s="38"/>
      <c r="B148" s="39"/>
      <c r="C148" s="40"/>
      <c r="D148" s="209" t="s">
        <v>150</v>
      </c>
      <c r="E148" s="40"/>
      <c r="F148" s="210" t="s">
        <v>472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82</v>
      </c>
    </row>
    <row r="149" s="2" customFormat="1" ht="16.5" customHeight="1">
      <c r="A149" s="38"/>
      <c r="B149" s="39"/>
      <c r="C149" s="196" t="s">
        <v>189</v>
      </c>
      <c r="D149" s="196" t="s">
        <v>144</v>
      </c>
      <c r="E149" s="197" t="s">
        <v>473</v>
      </c>
      <c r="F149" s="198" t="s">
        <v>474</v>
      </c>
      <c r="G149" s="199" t="s">
        <v>232</v>
      </c>
      <c r="H149" s="200">
        <v>30.388999999999999</v>
      </c>
      <c r="I149" s="201"/>
      <c r="J149" s="202">
        <f>ROUND(I149*H149,2)</f>
        <v>0</v>
      </c>
      <c r="K149" s="198" t="s">
        <v>148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149</v>
      </c>
      <c r="AT149" s="207" t="s">
        <v>144</v>
      </c>
      <c r="AU149" s="207" t="s">
        <v>82</v>
      </c>
      <c r="AY149" s="17" t="s">
        <v>143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149</v>
      </c>
      <c r="BM149" s="207" t="s">
        <v>237</v>
      </c>
    </row>
    <row r="150" s="2" customFormat="1">
      <c r="A150" s="38"/>
      <c r="B150" s="39"/>
      <c r="C150" s="40"/>
      <c r="D150" s="209" t="s">
        <v>150</v>
      </c>
      <c r="E150" s="40"/>
      <c r="F150" s="210" t="s">
        <v>474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82</v>
      </c>
    </row>
    <row r="151" s="11" customFormat="1" ht="25.92" customHeight="1">
      <c r="A151" s="11"/>
      <c r="B151" s="182"/>
      <c r="C151" s="183"/>
      <c r="D151" s="184" t="s">
        <v>73</v>
      </c>
      <c r="E151" s="185" t="s">
        <v>332</v>
      </c>
      <c r="F151" s="185" t="s">
        <v>333</v>
      </c>
      <c r="G151" s="183"/>
      <c r="H151" s="183"/>
      <c r="I151" s="186"/>
      <c r="J151" s="187">
        <f>BK151</f>
        <v>0</v>
      </c>
      <c r="K151" s="183"/>
      <c r="L151" s="188"/>
      <c r="M151" s="189"/>
      <c r="N151" s="190"/>
      <c r="O151" s="190"/>
      <c r="P151" s="191">
        <f>SUM(P152:P155)</f>
        <v>0</v>
      </c>
      <c r="Q151" s="190"/>
      <c r="R151" s="191">
        <f>SUM(R152:R155)</f>
        <v>0.0050000000000000001</v>
      </c>
      <c r="S151" s="190"/>
      <c r="T151" s="192">
        <f>SUM(T152:T155)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93" t="s">
        <v>82</v>
      </c>
      <c r="AT151" s="194" t="s">
        <v>73</v>
      </c>
      <c r="AU151" s="194" t="s">
        <v>74</v>
      </c>
      <c r="AY151" s="193" t="s">
        <v>143</v>
      </c>
      <c r="BK151" s="195">
        <f>SUM(BK152:BK155)</f>
        <v>0</v>
      </c>
    </row>
    <row r="152" s="2" customFormat="1" ht="16.5" customHeight="1">
      <c r="A152" s="38"/>
      <c r="B152" s="39"/>
      <c r="C152" s="196" t="s">
        <v>238</v>
      </c>
      <c r="D152" s="196" t="s">
        <v>144</v>
      </c>
      <c r="E152" s="197" t="s">
        <v>339</v>
      </c>
      <c r="F152" s="198" t="s">
        <v>340</v>
      </c>
      <c r="G152" s="199" t="s">
        <v>147</v>
      </c>
      <c r="H152" s="200">
        <v>22</v>
      </c>
      <c r="I152" s="201"/>
      <c r="J152" s="202">
        <f>ROUND(I152*H152,2)</f>
        <v>0</v>
      </c>
      <c r="K152" s="198" t="s">
        <v>148</v>
      </c>
      <c r="L152" s="44"/>
      <c r="M152" s="203" t="s">
        <v>19</v>
      </c>
      <c r="N152" s="204" t="s">
        <v>45</v>
      </c>
      <c r="O152" s="84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7" t="s">
        <v>149</v>
      </c>
      <c r="AT152" s="207" t="s">
        <v>144</v>
      </c>
      <c r="AU152" s="207" t="s">
        <v>82</v>
      </c>
      <c r="AY152" s="17" t="s">
        <v>143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7" t="s">
        <v>82</v>
      </c>
      <c r="BK152" s="208">
        <f>ROUND(I152*H152,2)</f>
        <v>0</v>
      </c>
      <c r="BL152" s="17" t="s">
        <v>149</v>
      </c>
      <c r="BM152" s="207" t="s">
        <v>241</v>
      </c>
    </row>
    <row r="153" s="2" customFormat="1">
      <c r="A153" s="38"/>
      <c r="B153" s="39"/>
      <c r="C153" s="40"/>
      <c r="D153" s="209" t="s">
        <v>150</v>
      </c>
      <c r="E153" s="40"/>
      <c r="F153" s="210" t="s">
        <v>340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82</v>
      </c>
    </row>
    <row r="154" s="2" customFormat="1" ht="16.5" customHeight="1">
      <c r="A154" s="38"/>
      <c r="B154" s="39"/>
      <c r="C154" s="196" t="s">
        <v>195</v>
      </c>
      <c r="D154" s="196" t="s">
        <v>144</v>
      </c>
      <c r="E154" s="197" t="s">
        <v>475</v>
      </c>
      <c r="F154" s="198" t="s">
        <v>476</v>
      </c>
      <c r="G154" s="199" t="s">
        <v>245</v>
      </c>
      <c r="H154" s="200">
        <v>1</v>
      </c>
      <c r="I154" s="201"/>
      <c r="J154" s="202">
        <f>ROUND(I154*H154,2)</f>
        <v>0</v>
      </c>
      <c r="K154" s="198" t="s">
        <v>148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0.0050000000000000001</v>
      </c>
      <c r="R154" s="205">
        <f>Q154*H154</f>
        <v>0.0050000000000000001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149</v>
      </c>
      <c r="AT154" s="207" t="s">
        <v>144</v>
      </c>
      <c r="AU154" s="207" t="s">
        <v>82</v>
      </c>
      <c r="AY154" s="17" t="s">
        <v>143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149</v>
      </c>
      <c r="BM154" s="207" t="s">
        <v>246</v>
      </c>
    </row>
    <row r="155" s="2" customFormat="1">
      <c r="A155" s="38"/>
      <c r="B155" s="39"/>
      <c r="C155" s="40"/>
      <c r="D155" s="209" t="s">
        <v>150</v>
      </c>
      <c r="E155" s="40"/>
      <c r="F155" s="210" t="s">
        <v>476</v>
      </c>
      <c r="G155" s="40"/>
      <c r="H155" s="40"/>
      <c r="I155" s="211"/>
      <c r="J155" s="40"/>
      <c r="K155" s="40"/>
      <c r="L155" s="44"/>
      <c r="M155" s="214"/>
      <c r="N155" s="215"/>
      <c r="O155" s="216"/>
      <c r="P155" s="216"/>
      <c r="Q155" s="216"/>
      <c r="R155" s="216"/>
      <c r="S155" s="216"/>
      <c r="T155" s="217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82</v>
      </c>
    </row>
    <row r="156" s="2" customFormat="1" ht="6.96" customHeight="1">
      <c r="A156" s="38"/>
      <c r="B156" s="59"/>
      <c r="C156" s="60"/>
      <c r="D156" s="60"/>
      <c r="E156" s="60"/>
      <c r="F156" s="60"/>
      <c r="G156" s="60"/>
      <c r="H156" s="60"/>
      <c r="I156" s="60"/>
      <c r="J156" s="60"/>
      <c r="K156" s="60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JNCbMYH+M0tS0mMx/zEGldSXi5BoT0ek9RWu/LIWCoKZCylCrFCx4ogb7uLt9WsEBYkQ+tV/6/mcEOam+VdS3g==" hashValue="4PzmJJJwiXdsLLuvjomlusmhXfYEGW9cw20m982HUCJUrjRD0OZSdccHdULrJ1XENQ04lGbxGvZcvsjssyITgA==" algorithmName="SHA-512" password="CC35"/>
  <autoFilter ref="C90:K15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477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ROUND((SUM(BE92:BE187)),  2)</f>
        <v>0</v>
      </c>
      <c r="G33" s="38"/>
      <c r="H33" s="38"/>
      <c r="I33" s="148">
        <v>0.20999999999999999</v>
      </c>
      <c r="J33" s="147">
        <f>ROUND(((SUM(BE92:BE187))*I33),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ROUND((SUM(BF92:BF187)),  2)</f>
        <v>0</v>
      </c>
      <c r="G34" s="38"/>
      <c r="H34" s="38"/>
      <c r="I34" s="148">
        <v>0.12</v>
      </c>
      <c r="J34" s="147">
        <f>ROUND(((SUM(BF92:BF187))*I34),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ROUND((SUM(BG92:BG187)),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ROUND((SUM(BH92:BH187)),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ROUND((SUM(BI92:BI187)),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SO102-D.03 - vodovod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113</v>
      </c>
      <c r="E61" s="168"/>
      <c r="F61" s="168"/>
      <c r="G61" s="168"/>
      <c r="H61" s="168"/>
      <c r="I61" s="168"/>
      <c r="J61" s="169">
        <f>J98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114</v>
      </c>
      <c r="E62" s="168"/>
      <c r="F62" s="168"/>
      <c r="G62" s="168"/>
      <c r="H62" s="168"/>
      <c r="I62" s="168"/>
      <c r="J62" s="169">
        <f>J109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115</v>
      </c>
      <c r="E63" s="168"/>
      <c r="F63" s="168"/>
      <c r="G63" s="168"/>
      <c r="H63" s="168"/>
      <c r="I63" s="168"/>
      <c r="J63" s="169">
        <f>J114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116</v>
      </c>
      <c r="E64" s="168"/>
      <c r="F64" s="168"/>
      <c r="G64" s="168"/>
      <c r="H64" s="168"/>
      <c r="I64" s="168"/>
      <c r="J64" s="169">
        <f>J119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117</v>
      </c>
      <c r="E65" s="168"/>
      <c r="F65" s="168"/>
      <c r="G65" s="168"/>
      <c r="H65" s="168"/>
      <c r="I65" s="168"/>
      <c r="J65" s="169">
        <f>J126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120</v>
      </c>
      <c r="E66" s="168"/>
      <c r="F66" s="168"/>
      <c r="G66" s="168"/>
      <c r="H66" s="168"/>
      <c r="I66" s="168"/>
      <c r="J66" s="169">
        <f>J129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478</v>
      </c>
      <c r="E67" s="168"/>
      <c r="F67" s="168"/>
      <c r="G67" s="168"/>
      <c r="H67" s="168"/>
      <c r="I67" s="168"/>
      <c r="J67" s="169">
        <f>J136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123</v>
      </c>
      <c r="E68" s="168"/>
      <c r="F68" s="168"/>
      <c r="G68" s="168"/>
      <c r="H68" s="168"/>
      <c r="I68" s="168"/>
      <c r="J68" s="169">
        <f>J143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124</v>
      </c>
      <c r="E69" s="168"/>
      <c r="F69" s="168"/>
      <c r="G69" s="168"/>
      <c r="H69" s="168"/>
      <c r="I69" s="168"/>
      <c r="J69" s="169">
        <f>J146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126</v>
      </c>
      <c r="E70" s="168"/>
      <c r="F70" s="168"/>
      <c r="G70" s="168"/>
      <c r="H70" s="168"/>
      <c r="I70" s="168"/>
      <c r="J70" s="169">
        <f>J159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479</v>
      </c>
      <c r="E71" s="168"/>
      <c r="F71" s="168"/>
      <c r="G71" s="168"/>
      <c r="H71" s="168"/>
      <c r="I71" s="168"/>
      <c r="J71" s="169">
        <f>J162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127</v>
      </c>
      <c r="E72" s="168"/>
      <c r="F72" s="168"/>
      <c r="G72" s="168"/>
      <c r="H72" s="168"/>
      <c r="I72" s="168"/>
      <c r="J72" s="169">
        <f>J165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128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Obytná zóna Včelnice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104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SO102-D.03 - vodovod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Chodová Planá</v>
      </c>
      <c r="G86" s="40"/>
      <c r="H86" s="40"/>
      <c r="I86" s="32" t="s">
        <v>23</v>
      </c>
      <c r="J86" s="72" t="str">
        <f>IF(J12="","",J12)</f>
        <v>8. 3. 2023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25</v>
      </c>
      <c r="D88" s="40"/>
      <c r="E88" s="40"/>
      <c r="F88" s="27" t="str">
        <f>E15</f>
        <v>Městys Chodová Planá</v>
      </c>
      <c r="G88" s="40"/>
      <c r="H88" s="40"/>
      <c r="I88" s="32" t="s">
        <v>31</v>
      </c>
      <c r="J88" s="36" t="str">
        <f>E21</f>
        <v>ing. Jaroslav Krystyník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ing. Jaroslav Krystyník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0" customFormat="1" ht="29.28" customHeight="1">
      <c r="A91" s="171"/>
      <c r="B91" s="172"/>
      <c r="C91" s="173" t="s">
        <v>129</v>
      </c>
      <c r="D91" s="174" t="s">
        <v>59</v>
      </c>
      <c r="E91" s="174" t="s">
        <v>55</v>
      </c>
      <c r="F91" s="174" t="s">
        <v>56</v>
      </c>
      <c r="G91" s="174" t="s">
        <v>130</v>
      </c>
      <c r="H91" s="174" t="s">
        <v>131</v>
      </c>
      <c r="I91" s="174" t="s">
        <v>132</v>
      </c>
      <c r="J91" s="174" t="s">
        <v>109</v>
      </c>
      <c r="K91" s="175" t="s">
        <v>133</v>
      </c>
      <c r="L91" s="176"/>
      <c r="M91" s="92" t="s">
        <v>19</v>
      </c>
      <c r="N91" s="93" t="s">
        <v>44</v>
      </c>
      <c r="O91" s="93" t="s">
        <v>134</v>
      </c>
      <c r="P91" s="93" t="s">
        <v>135</v>
      </c>
      <c r="Q91" s="93" t="s">
        <v>136</v>
      </c>
      <c r="R91" s="93" t="s">
        <v>137</v>
      </c>
      <c r="S91" s="93" t="s">
        <v>138</v>
      </c>
      <c r="T91" s="94" t="s">
        <v>139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8"/>
      <c r="B92" s="39"/>
      <c r="C92" s="99" t="s">
        <v>140</v>
      </c>
      <c r="D92" s="40"/>
      <c r="E92" s="40"/>
      <c r="F92" s="40"/>
      <c r="G92" s="40"/>
      <c r="H92" s="40"/>
      <c r="I92" s="40"/>
      <c r="J92" s="177">
        <f>BK92</f>
        <v>0</v>
      </c>
      <c r="K92" s="40"/>
      <c r="L92" s="44"/>
      <c r="M92" s="95"/>
      <c r="N92" s="178"/>
      <c r="O92" s="96"/>
      <c r="P92" s="179">
        <f>P93+P98+P109+P114+P119+P126+P129+P136+P143+P146+P159+P162+P165</f>
        <v>0</v>
      </c>
      <c r="Q92" s="96"/>
      <c r="R92" s="179">
        <f>R93+R98+R109+R114+R119+R126+R129+R136+R143+R146+R159+R162+R165</f>
        <v>24.136867999999996</v>
      </c>
      <c r="S92" s="96"/>
      <c r="T92" s="180">
        <f>T93+T98+T109+T114+T119+T126+T129+T136+T143+T146+T159+T162+T165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73</v>
      </c>
      <c r="AU92" s="17" t="s">
        <v>110</v>
      </c>
      <c r="BK92" s="181">
        <f>BK93+BK98+BK109+BK114+BK119+BK126+BK129+BK136+BK143+BK146+BK159+BK162+BK165</f>
        <v>0</v>
      </c>
    </row>
    <row r="93" s="11" customFormat="1" ht="25.92" customHeight="1">
      <c r="A93" s="11"/>
      <c r="B93" s="182"/>
      <c r="C93" s="183"/>
      <c r="D93" s="184" t="s">
        <v>73</v>
      </c>
      <c r="E93" s="185" t="s">
        <v>141</v>
      </c>
      <c r="F93" s="185" t="s">
        <v>142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SUM(P94:P97)</f>
        <v>0</v>
      </c>
      <c r="Q93" s="190"/>
      <c r="R93" s="191">
        <f>SUM(R94:R97)</f>
        <v>0.12052</v>
      </c>
      <c r="S93" s="190"/>
      <c r="T93" s="192">
        <f>SUM(T94:T97)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82</v>
      </c>
      <c r="AT93" s="194" t="s">
        <v>73</v>
      </c>
      <c r="AU93" s="194" t="s">
        <v>74</v>
      </c>
      <c r="AY93" s="193" t="s">
        <v>143</v>
      </c>
      <c r="BK93" s="195">
        <f>SUM(BK94:BK97)</f>
        <v>0</v>
      </c>
    </row>
    <row r="94" s="2" customFormat="1" ht="16.5" customHeight="1">
      <c r="A94" s="38"/>
      <c r="B94" s="39"/>
      <c r="C94" s="196" t="s">
        <v>82</v>
      </c>
      <c r="D94" s="196" t="s">
        <v>144</v>
      </c>
      <c r="E94" s="197" t="s">
        <v>480</v>
      </c>
      <c r="F94" s="198" t="s">
        <v>481</v>
      </c>
      <c r="G94" s="199" t="s">
        <v>147</v>
      </c>
      <c r="H94" s="200">
        <v>2</v>
      </c>
      <c r="I94" s="201"/>
      <c r="J94" s="202">
        <f>ROUND(I94*H94,2)</f>
        <v>0</v>
      </c>
      <c r="K94" s="198" t="s">
        <v>148</v>
      </c>
      <c r="L94" s="44"/>
      <c r="M94" s="203" t="s">
        <v>19</v>
      </c>
      <c r="N94" s="204" t="s">
        <v>45</v>
      </c>
      <c r="O94" s="84"/>
      <c r="P94" s="205">
        <f>O94*H94</f>
        <v>0</v>
      </c>
      <c r="Q94" s="205">
        <v>0.010699999999999999</v>
      </c>
      <c r="R94" s="205">
        <f>Q94*H94</f>
        <v>0.021399999999999999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149</v>
      </c>
      <c r="AT94" s="207" t="s">
        <v>144</v>
      </c>
      <c r="AU94" s="207" t="s">
        <v>82</v>
      </c>
      <c r="AY94" s="17" t="s">
        <v>143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82</v>
      </c>
      <c r="BK94" s="208">
        <f>ROUND(I94*H94,2)</f>
        <v>0</v>
      </c>
      <c r="BL94" s="17" t="s">
        <v>149</v>
      </c>
      <c r="BM94" s="207" t="s">
        <v>84</v>
      </c>
    </row>
    <row r="95" s="2" customFormat="1">
      <c r="A95" s="38"/>
      <c r="B95" s="39"/>
      <c r="C95" s="40"/>
      <c r="D95" s="209" t="s">
        <v>150</v>
      </c>
      <c r="E95" s="40"/>
      <c r="F95" s="210" t="s">
        <v>481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150</v>
      </c>
      <c r="AU95" s="17" t="s">
        <v>82</v>
      </c>
    </row>
    <row r="96" s="2" customFormat="1" ht="16.5" customHeight="1">
      <c r="A96" s="38"/>
      <c r="B96" s="39"/>
      <c r="C96" s="196" t="s">
        <v>84</v>
      </c>
      <c r="D96" s="196" t="s">
        <v>144</v>
      </c>
      <c r="E96" s="197" t="s">
        <v>145</v>
      </c>
      <c r="F96" s="198" t="s">
        <v>146</v>
      </c>
      <c r="G96" s="199" t="s">
        <v>147</v>
      </c>
      <c r="H96" s="200">
        <v>4</v>
      </c>
      <c r="I96" s="201"/>
      <c r="J96" s="202">
        <f>ROUND(I96*H96,2)</f>
        <v>0</v>
      </c>
      <c r="K96" s="198" t="s">
        <v>148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0.02478</v>
      </c>
      <c r="R96" s="205">
        <f>Q96*H96</f>
        <v>0.09912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149</v>
      </c>
      <c r="AT96" s="207" t="s">
        <v>144</v>
      </c>
      <c r="AU96" s="207" t="s">
        <v>82</v>
      </c>
      <c r="AY96" s="17" t="s">
        <v>143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149</v>
      </c>
      <c r="BM96" s="207" t="s">
        <v>149</v>
      </c>
    </row>
    <row r="97" s="2" customFormat="1">
      <c r="A97" s="38"/>
      <c r="B97" s="39"/>
      <c r="C97" s="40"/>
      <c r="D97" s="209" t="s">
        <v>150</v>
      </c>
      <c r="E97" s="40"/>
      <c r="F97" s="210" t="s">
        <v>146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82</v>
      </c>
    </row>
    <row r="98" s="11" customFormat="1" ht="25.92" customHeight="1">
      <c r="A98" s="11"/>
      <c r="B98" s="182"/>
      <c r="C98" s="183"/>
      <c r="D98" s="184" t="s">
        <v>73</v>
      </c>
      <c r="E98" s="185" t="s">
        <v>159</v>
      </c>
      <c r="F98" s="185" t="s">
        <v>160</v>
      </c>
      <c r="G98" s="183"/>
      <c r="H98" s="183"/>
      <c r="I98" s="186"/>
      <c r="J98" s="187">
        <f>BK98</f>
        <v>0</v>
      </c>
      <c r="K98" s="183"/>
      <c r="L98" s="188"/>
      <c r="M98" s="189"/>
      <c r="N98" s="190"/>
      <c r="O98" s="190"/>
      <c r="P98" s="191">
        <f>SUM(P99:P108)</f>
        <v>0</v>
      </c>
      <c r="Q98" s="190"/>
      <c r="R98" s="191">
        <f>SUM(R99:R108)</f>
        <v>0</v>
      </c>
      <c r="S98" s="190"/>
      <c r="T98" s="192">
        <f>SUM(T99:T108)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3" t="s">
        <v>82</v>
      </c>
      <c r="AT98" s="194" t="s">
        <v>73</v>
      </c>
      <c r="AU98" s="194" t="s">
        <v>74</v>
      </c>
      <c r="AY98" s="193" t="s">
        <v>143</v>
      </c>
      <c r="BK98" s="195">
        <f>SUM(BK99:BK108)</f>
        <v>0</v>
      </c>
    </row>
    <row r="99" s="2" customFormat="1" ht="16.5" customHeight="1">
      <c r="A99" s="38"/>
      <c r="B99" s="39"/>
      <c r="C99" s="196" t="s">
        <v>154</v>
      </c>
      <c r="D99" s="196" t="s">
        <v>144</v>
      </c>
      <c r="E99" s="197" t="s">
        <v>161</v>
      </c>
      <c r="F99" s="198" t="s">
        <v>162</v>
      </c>
      <c r="G99" s="199" t="s">
        <v>157</v>
      </c>
      <c r="H99" s="200">
        <v>19.199999999999999</v>
      </c>
      <c r="I99" s="201"/>
      <c r="J99" s="202">
        <f>ROUND(I99*H99,2)</f>
        <v>0</v>
      </c>
      <c r="K99" s="198" t="s">
        <v>148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149</v>
      </c>
      <c r="AT99" s="207" t="s">
        <v>144</v>
      </c>
      <c r="AU99" s="207" t="s">
        <v>82</v>
      </c>
      <c r="AY99" s="17" t="s">
        <v>143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149</v>
      </c>
      <c r="BM99" s="207" t="s">
        <v>158</v>
      </c>
    </row>
    <row r="100" s="2" customFormat="1">
      <c r="A100" s="38"/>
      <c r="B100" s="39"/>
      <c r="C100" s="40"/>
      <c r="D100" s="209" t="s">
        <v>150</v>
      </c>
      <c r="E100" s="40"/>
      <c r="F100" s="210" t="s">
        <v>162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150</v>
      </c>
      <c r="AU100" s="17" t="s">
        <v>82</v>
      </c>
    </row>
    <row r="101" s="2" customFormat="1" ht="16.5" customHeight="1">
      <c r="A101" s="38"/>
      <c r="B101" s="39"/>
      <c r="C101" s="196" t="s">
        <v>149</v>
      </c>
      <c r="D101" s="196" t="s">
        <v>144</v>
      </c>
      <c r="E101" s="197" t="s">
        <v>452</v>
      </c>
      <c r="F101" s="198" t="s">
        <v>453</v>
      </c>
      <c r="G101" s="199" t="s">
        <v>157</v>
      </c>
      <c r="H101" s="200">
        <v>24.300000000000001</v>
      </c>
      <c r="I101" s="201"/>
      <c r="J101" s="202">
        <f>ROUND(I101*H101,2)</f>
        <v>0</v>
      </c>
      <c r="K101" s="198" t="s">
        <v>148</v>
      </c>
      <c r="L101" s="44"/>
      <c r="M101" s="203" t="s">
        <v>19</v>
      </c>
      <c r="N101" s="204" t="s">
        <v>45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149</v>
      </c>
      <c r="AT101" s="207" t="s">
        <v>144</v>
      </c>
      <c r="AU101" s="207" t="s">
        <v>82</v>
      </c>
      <c r="AY101" s="17" t="s">
        <v>143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82</v>
      </c>
      <c r="BK101" s="208">
        <f>ROUND(I101*H101,2)</f>
        <v>0</v>
      </c>
      <c r="BL101" s="17" t="s">
        <v>149</v>
      </c>
      <c r="BM101" s="207" t="s">
        <v>163</v>
      </c>
    </row>
    <row r="102" s="2" customFormat="1">
      <c r="A102" s="38"/>
      <c r="B102" s="39"/>
      <c r="C102" s="40"/>
      <c r="D102" s="209" t="s">
        <v>150</v>
      </c>
      <c r="E102" s="40"/>
      <c r="F102" s="210" t="s">
        <v>453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150</v>
      </c>
      <c r="AU102" s="17" t="s">
        <v>82</v>
      </c>
    </row>
    <row r="103" s="2" customFormat="1" ht="16.5" customHeight="1">
      <c r="A103" s="38"/>
      <c r="B103" s="39"/>
      <c r="C103" s="196" t="s">
        <v>164</v>
      </c>
      <c r="D103" s="196" t="s">
        <v>144</v>
      </c>
      <c r="E103" s="197" t="s">
        <v>168</v>
      </c>
      <c r="F103" s="198" t="s">
        <v>169</v>
      </c>
      <c r="G103" s="199" t="s">
        <v>157</v>
      </c>
      <c r="H103" s="200">
        <v>12.199999999999999</v>
      </c>
      <c r="I103" s="201"/>
      <c r="J103" s="202">
        <f>ROUND(I103*H103,2)</f>
        <v>0</v>
      </c>
      <c r="K103" s="198" t="s">
        <v>148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149</v>
      </c>
      <c r="AT103" s="207" t="s">
        <v>144</v>
      </c>
      <c r="AU103" s="207" t="s">
        <v>82</v>
      </c>
      <c r="AY103" s="17" t="s">
        <v>143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149</v>
      </c>
      <c r="BM103" s="207" t="s">
        <v>167</v>
      </c>
    </row>
    <row r="104" s="2" customFormat="1">
      <c r="A104" s="38"/>
      <c r="B104" s="39"/>
      <c r="C104" s="40"/>
      <c r="D104" s="209" t="s">
        <v>150</v>
      </c>
      <c r="E104" s="40"/>
      <c r="F104" s="210" t="s">
        <v>169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82</v>
      </c>
    </row>
    <row r="105" s="2" customFormat="1" ht="16.5" customHeight="1">
      <c r="A105" s="38"/>
      <c r="B105" s="39"/>
      <c r="C105" s="196" t="s">
        <v>158</v>
      </c>
      <c r="D105" s="196" t="s">
        <v>144</v>
      </c>
      <c r="E105" s="197" t="s">
        <v>454</v>
      </c>
      <c r="F105" s="198" t="s">
        <v>455</v>
      </c>
      <c r="G105" s="199" t="s">
        <v>157</v>
      </c>
      <c r="H105" s="200">
        <v>24.300000000000001</v>
      </c>
      <c r="I105" s="201"/>
      <c r="J105" s="202">
        <f>ROUND(I105*H105,2)</f>
        <v>0</v>
      </c>
      <c r="K105" s="198" t="s">
        <v>148</v>
      </c>
      <c r="L105" s="44"/>
      <c r="M105" s="203" t="s">
        <v>19</v>
      </c>
      <c r="N105" s="204" t="s">
        <v>45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149</v>
      </c>
      <c r="AT105" s="207" t="s">
        <v>144</v>
      </c>
      <c r="AU105" s="207" t="s">
        <v>82</v>
      </c>
      <c r="AY105" s="17" t="s">
        <v>143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82</v>
      </c>
      <c r="BK105" s="208">
        <f>ROUND(I105*H105,2)</f>
        <v>0</v>
      </c>
      <c r="BL105" s="17" t="s">
        <v>149</v>
      </c>
      <c r="BM105" s="207" t="s">
        <v>8</v>
      </c>
    </row>
    <row r="106" s="2" customFormat="1">
      <c r="A106" s="38"/>
      <c r="B106" s="39"/>
      <c r="C106" s="40"/>
      <c r="D106" s="209" t="s">
        <v>150</v>
      </c>
      <c r="E106" s="40"/>
      <c r="F106" s="210" t="s">
        <v>455</v>
      </c>
      <c r="G106" s="40"/>
      <c r="H106" s="40"/>
      <c r="I106" s="211"/>
      <c r="J106" s="40"/>
      <c r="K106" s="40"/>
      <c r="L106" s="44"/>
      <c r="M106" s="212"/>
      <c r="N106" s="21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150</v>
      </c>
      <c r="AU106" s="17" t="s">
        <v>82</v>
      </c>
    </row>
    <row r="107" s="2" customFormat="1" ht="16.5" customHeight="1">
      <c r="A107" s="38"/>
      <c r="B107" s="39"/>
      <c r="C107" s="196" t="s">
        <v>170</v>
      </c>
      <c r="D107" s="196" t="s">
        <v>144</v>
      </c>
      <c r="E107" s="197" t="s">
        <v>174</v>
      </c>
      <c r="F107" s="198" t="s">
        <v>175</v>
      </c>
      <c r="G107" s="199" t="s">
        <v>157</v>
      </c>
      <c r="H107" s="200">
        <v>12.199999999999999</v>
      </c>
      <c r="I107" s="201"/>
      <c r="J107" s="202">
        <f>ROUND(I107*H107,2)</f>
        <v>0</v>
      </c>
      <c r="K107" s="198" t="s">
        <v>148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149</v>
      </c>
      <c r="AT107" s="207" t="s">
        <v>144</v>
      </c>
      <c r="AU107" s="207" t="s">
        <v>82</v>
      </c>
      <c r="AY107" s="17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149</v>
      </c>
      <c r="BM107" s="207" t="s">
        <v>173</v>
      </c>
    </row>
    <row r="108" s="2" customFormat="1">
      <c r="A108" s="38"/>
      <c r="B108" s="39"/>
      <c r="C108" s="40"/>
      <c r="D108" s="209" t="s">
        <v>150</v>
      </c>
      <c r="E108" s="40"/>
      <c r="F108" s="210" t="s">
        <v>175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82</v>
      </c>
    </row>
    <row r="109" s="11" customFormat="1" ht="25.92" customHeight="1">
      <c r="A109" s="11"/>
      <c r="B109" s="182"/>
      <c r="C109" s="183"/>
      <c r="D109" s="184" t="s">
        <v>73</v>
      </c>
      <c r="E109" s="185" t="s">
        <v>190</v>
      </c>
      <c r="F109" s="185" t="s">
        <v>191</v>
      </c>
      <c r="G109" s="183"/>
      <c r="H109" s="183"/>
      <c r="I109" s="186"/>
      <c r="J109" s="187">
        <f>BK109</f>
        <v>0</v>
      </c>
      <c r="K109" s="183"/>
      <c r="L109" s="188"/>
      <c r="M109" s="189"/>
      <c r="N109" s="190"/>
      <c r="O109" s="190"/>
      <c r="P109" s="191">
        <f>SUM(P110:P113)</f>
        <v>0</v>
      </c>
      <c r="Q109" s="190"/>
      <c r="R109" s="191">
        <f>SUM(R110:R113)</f>
        <v>0.045738000000000001</v>
      </c>
      <c r="S109" s="190"/>
      <c r="T109" s="192">
        <f>SUM(T110:T113)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193" t="s">
        <v>82</v>
      </c>
      <c r="AT109" s="194" t="s">
        <v>73</v>
      </c>
      <c r="AU109" s="194" t="s">
        <v>74</v>
      </c>
      <c r="AY109" s="193" t="s">
        <v>143</v>
      </c>
      <c r="BK109" s="195">
        <f>SUM(BK110:BK113)</f>
        <v>0</v>
      </c>
    </row>
    <row r="110" s="2" customFormat="1" ht="16.5" customHeight="1">
      <c r="A110" s="38"/>
      <c r="B110" s="39"/>
      <c r="C110" s="196" t="s">
        <v>163</v>
      </c>
      <c r="D110" s="196" t="s">
        <v>144</v>
      </c>
      <c r="E110" s="197" t="s">
        <v>192</v>
      </c>
      <c r="F110" s="198" t="s">
        <v>193</v>
      </c>
      <c r="G110" s="199" t="s">
        <v>194</v>
      </c>
      <c r="H110" s="200">
        <v>46.200000000000003</v>
      </c>
      <c r="I110" s="201"/>
      <c r="J110" s="202">
        <f>ROUND(I110*H110,2)</f>
        <v>0</v>
      </c>
      <c r="K110" s="198" t="s">
        <v>148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0.00098999999999999999</v>
      </c>
      <c r="R110" s="205">
        <f>Q110*H110</f>
        <v>0.045738000000000001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149</v>
      </c>
      <c r="AT110" s="207" t="s">
        <v>144</v>
      </c>
      <c r="AU110" s="207" t="s">
        <v>82</v>
      </c>
      <c r="AY110" s="17" t="s">
        <v>143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149</v>
      </c>
      <c r="BM110" s="207" t="s">
        <v>176</v>
      </c>
    </row>
    <row r="111" s="2" customFormat="1">
      <c r="A111" s="38"/>
      <c r="B111" s="39"/>
      <c r="C111" s="40"/>
      <c r="D111" s="209" t="s">
        <v>150</v>
      </c>
      <c r="E111" s="40"/>
      <c r="F111" s="210" t="s">
        <v>193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82</v>
      </c>
    </row>
    <row r="112" s="2" customFormat="1" ht="16.5" customHeight="1">
      <c r="A112" s="38"/>
      <c r="B112" s="39"/>
      <c r="C112" s="196" t="s">
        <v>177</v>
      </c>
      <c r="D112" s="196" t="s">
        <v>144</v>
      </c>
      <c r="E112" s="197" t="s">
        <v>199</v>
      </c>
      <c r="F112" s="198" t="s">
        <v>200</v>
      </c>
      <c r="G112" s="199" t="s">
        <v>194</v>
      </c>
      <c r="H112" s="200">
        <v>46.200000000000003</v>
      </c>
      <c r="I112" s="201"/>
      <c r="J112" s="202">
        <f>ROUND(I112*H112,2)</f>
        <v>0</v>
      </c>
      <c r="K112" s="198" t="s">
        <v>148</v>
      </c>
      <c r="L112" s="44"/>
      <c r="M112" s="203" t="s">
        <v>19</v>
      </c>
      <c r="N112" s="204" t="s">
        <v>45</v>
      </c>
      <c r="O112" s="84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7" t="s">
        <v>149</v>
      </c>
      <c r="AT112" s="207" t="s">
        <v>144</v>
      </c>
      <c r="AU112" s="207" t="s">
        <v>82</v>
      </c>
      <c r="AY112" s="17" t="s">
        <v>143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7" t="s">
        <v>82</v>
      </c>
      <c r="BK112" s="208">
        <f>ROUND(I112*H112,2)</f>
        <v>0</v>
      </c>
      <c r="BL112" s="17" t="s">
        <v>149</v>
      </c>
      <c r="BM112" s="207" t="s">
        <v>180</v>
      </c>
    </row>
    <row r="113" s="2" customFormat="1">
      <c r="A113" s="38"/>
      <c r="B113" s="39"/>
      <c r="C113" s="40"/>
      <c r="D113" s="209" t="s">
        <v>150</v>
      </c>
      <c r="E113" s="40"/>
      <c r="F113" s="210" t="s">
        <v>200</v>
      </c>
      <c r="G113" s="40"/>
      <c r="H113" s="40"/>
      <c r="I113" s="211"/>
      <c r="J113" s="40"/>
      <c r="K113" s="40"/>
      <c r="L113" s="44"/>
      <c r="M113" s="212"/>
      <c r="N113" s="21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150</v>
      </c>
      <c r="AU113" s="17" t="s">
        <v>82</v>
      </c>
    </row>
    <row r="114" s="11" customFormat="1" ht="25.92" customHeight="1">
      <c r="A114" s="11"/>
      <c r="B114" s="182"/>
      <c r="C114" s="183"/>
      <c r="D114" s="184" t="s">
        <v>73</v>
      </c>
      <c r="E114" s="185" t="s">
        <v>176</v>
      </c>
      <c r="F114" s="185" t="s">
        <v>205</v>
      </c>
      <c r="G114" s="183"/>
      <c r="H114" s="183"/>
      <c r="I114" s="186"/>
      <c r="J114" s="187">
        <f>BK114</f>
        <v>0</v>
      </c>
      <c r="K114" s="183"/>
      <c r="L114" s="188"/>
      <c r="M114" s="189"/>
      <c r="N114" s="190"/>
      <c r="O114" s="190"/>
      <c r="P114" s="191">
        <f>SUM(P115:P118)</f>
        <v>0</v>
      </c>
      <c r="Q114" s="190"/>
      <c r="R114" s="191">
        <f>SUM(R115:R118)</f>
        <v>0</v>
      </c>
      <c r="S114" s="190"/>
      <c r="T114" s="192">
        <f>SUM(T115:T118)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3" t="s">
        <v>82</v>
      </c>
      <c r="AT114" s="194" t="s">
        <v>73</v>
      </c>
      <c r="AU114" s="194" t="s">
        <v>74</v>
      </c>
      <c r="AY114" s="193" t="s">
        <v>143</v>
      </c>
      <c r="BK114" s="195">
        <f>SUM(BK115:BK118)</f>
        <v>0</v>
      </c>
    </row>
    <row r="115" s="2" customFormat="1" ht="16.5" customHeight="1">
      <c r="A115" s="38"/>
      <c r="B115" s="39"/>
      <c r="C115" s="196" t="s">
        <v>167</v>
      </c>
      <c r="D115" s="196" t="s">
        <v>144</v>
      </c>
      <c r="E115" s="197" t="s">
        <v>207</v>
      </c>
      <c r="F115" s="198" t="s">
        <v>208</v>
      </c>
      <c r="G115" s="199" t="s">
        <v>157</v>
      </c>
      <c r="H115" s="200">
        <v>48.600000000000001</v>
      </c>
      <c r="I115" s="201"/>
      <c r="J115" s="202">
        <f>ROUND(I115*H115,2)</f>
        <v>0</v>
      </c>
      <c r="K115" s="198" t="s">
        <v>148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149</v>
      </c>
      <c r="AT115" s="207" t="s">
        <v>144</v>
      </c>
      <c r="AU115" s="207" t="s">
        <v>82</v>
      </c>
      <c r="AY115" s="17" t="s">
        <v>143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149</v>
      </c>
      <c r="BM115" s="207" t="s">
        <v>183</v>
      </c>
    </row>
    <row r="116" s="2" customFormat="1">
      <c r="A116" s="38"/>
      <c r="B116" s="39"/>
      <c r="C116" s="40"/>
      <c r="D116" s="209" t="s">
        <v>150</v>
      </c>
      <c r="E116" s="40"/>
      <c r="F116" s="210" t="s">
        <v>208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150</v>
      </c>
      <c r="AU116" s="17" t="s">
        <v>82</v>
      </c>
    </row>
    <row r="117" s="2" customFormat="1" ht="16.5" customHeight="1">
      <c r="A117" s="38"/>
      <c r="B117" s="39"/>
      <c r="C117" s="196" t="s">
        <v>141</v>
      </c>
      <c r="D117" s="196" t="s">
        <v>144</v>
      </c>
      <c r="E117" s="197" t="s">
        <v>482</v>
      </c>
      <c r="F117" s="198" t="s">
        <v>211</v>
      </c>
      <c r="G117" s="199" t="s">
        <v>157</v>
      </c>
      <c r="H117" s="200">
        <v>13.699999999999999</v>
      </c>
      <c r="I117" s="201"/>
      <c r="J117" s="202">
        <f>ROUND(I117*H117,2)</f>
        <v>0</v>
      </c>
      <c r="K117" s="198" t="s">
        <v>148</v>
      </c>
      <c r="L117" s="44"/>
      <c r="M117" s="203" t="s">
        <v>19</v>
      </c>
      <c r="N117" s="204" t="s">
        <v>45</v>
      </c>
      <c r="O117" s="84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7" t="s">
        <v>149</v>
      </c>
      <c r="AT117" s="207" t="s">
        <v>144</v>
      </c>
      <c r="AU117" s="207" t="s">
        <v>82</v>
      </c>
      <c r="AY117" s="17" t="s">
        <v>143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7" t="s">
        <v>82</v>
      </c>
      <c r="BK117" s="208">
        <f>ROUND(I117*H117,2)</f>
        <v>0</v>
      </c>
      <c r="BL117" s="17" t="s">
        <v>149</v>
      </c>
      <c r="BM117" s="207" t="s">
        <v>186</v>
      </c>
    </row>
    <row r="118" s="2" customFormat="1">
      <c r="A118" s="38"/>
      <c r="B118" s="39"/>
      <c r="C118" s="40"/>
      <c r="D118" s="209" t="s">
        <v>150</v>
      </c>
      <c r="E118" s="40"/>
      <c r="F118" s="210" t="s">
        <v>211</v>
      </c>
      <c r="G118" s="40"/>
      <c r="H118" s="40"/>
      <c r="I118" s="211"/>
      <c r="J118" s="40"/>
      <c r="K118" s="40"/>
      <c r="L118" s="44"/>
      <c r="M118" s="212"/>
      <c r="N118" s="21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150</v>
      </c>
      <c r="AU118" s="17" t="s">
        <v>82</v>
      </c>
    </row>
    <row r="119" s="11" customFormat="1" ht="25.92" customHeight="1">
      <c r="A119" s="11"/>
      <c r="B119" s="182"/>
      <c r="C119" s="183"/>
      <c r="D119" s="184" t="s">
        <v>73</v>
      </c>
      <c r="E119" s="185" t="s">
        <v>206</v>
      </c>
      <c r="F119" s="185" t="s">
        <v>213</v>
      </c>
      <c r="G119" s="183"/>
      <c r="H119" s="183"/>
      <c r="I119" s="186"/>
      <c r="J119" s="187">
        <f>BK119</f>
        <v>0</v>
      </c>
      <c r="K119" s="183"/>
      <c r="L119" s="188"/>
      <c r="M119" s="189"/>
      <c r="N119" s="190"/>
      <c r="O119" s="190"/>
      <c r="P119" s="191">
        <f>SUM(P120:P125)</f>
        <v>0</v>
      </c>
      <c r="Q119" s="190"/>
      <c r="R119" s="191">
        <f>SUM(R120:R125)</f>
        <v>18.189999999999998</v>
      </c>
      <c r="S119" s="190"/>
      <c r="T119" s="192">
        <f>SUM(T120:T125)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193" t="s">
        <v>82</v>
      </c>
      <c r="AT119" s="194" t="s">
        <v>73</v>
      </c>
      <c r="AU119" s="194" t="s">
        <v>74</v>
      </c>
      <c r="AY119" s="193" t="s">
        <v>143</v>
      </c>
      <c r="BK119" s="195">
        <f>SUM(BK120:BK125)</f>
        <v>0</v>
      </c>
    </row>
    <row r="120" s="2" customFormat="1" ht="16.5" customHeight="1">
      <c r="A120" s="38"/>
      <c r="B120" s="39"/>
      <c r="C120" s="196" t="s">
        <v>8</v>
      </c>
      <c r="D120" s="196" t="s">
        <v>144</v>
      </c>
      <c r="E120" s="197" t="s">
        <v>215</v>
      </c>
      <c r="F120" s="198" t="s">
        <v>216</v>
      </c>
      <c r="G120" s="199" t="s">
        <v>157</v>
      </c>
      <c r="H120" s="200">
        <v>13.699999999999999</v>
      </c>
      <c r="I120" s="201"/>
      <c r="J120" s="202">
        <f>ROUND(I120*H120,2)</f>
        <v>0</v>
      </c>
      <c r="K120" s="198" t="s">
        <v>148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149</v>
      </c>
      <c r="AT120" s="207" t="s">
        <v>144</v>
      </c>
      <c r="AU120" s="207" t="s">
        <v>82</v>
      </c>
      <c r="AY120" s="17" t="s">
        <v>143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149</v>
      </c>
      <c r="BM120" s="207" t="s">
        <v>189</v>
      </c>
    </row>
    <row r="121" s="2" customFormat="1">
      <c r="A121" s="38"/>
      <c r="B121" s="39"/>
      <c r="C121" s="40"/>
      <c r="D121" s="209" t="s">
        <v>150</v>
      </c>
      <c r="E121" s="40"/>
      <c r="F121" s="210" t="s">
        <v>216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150</v>
      </c>
      <c r="AU121" s="17" t="s">
        <v>82</v>
      </c>
    </row>
    <row r="122" s="2" customFormat="1" ht="16.5" customHeight="1">
      <c r="A122" s="38"/>
      <c r="B122" s="39"/>
      <c r="C122" s="196" t="s">
        <v>159</v>
      </c>
      <c r="D122" s="196" t="s">
        <v>144</v>
      </c>
      <c r="E122" s="197" t="s">
        <v>218</v>
      </c>
      <c r="F122" s="198" t="s">
        <v>219</v>
      </c>
      <c r="G122" s="199" t="s">
        <v>157</v>
      </c>
      <c r="H122" s="200">
        <v>34.899999999999999</v>
      </c>
      <c r="I122" s="201"/>
      <c r="J122" s="202">
        <f>ROUND(I122*H122,2)</f>
        <v>0</v>
      </c>
      <c r="K122" s="198" t="s">
        <v>148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149</v>
      </c>
      <c r="AT122" s="207" t="s">
        <v>144</v>
      </c>
      <c r="AU122" s="207" t="s">
        <v>82</v>
      </c>
      <c r="AY122" s="17" t="s">
        <v>143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149</v>
      </c>
      <c r="BM122" s="207" t="s">
        <v>195</v>
      </c>
    </row>
    <row r="123" s="2" customFormat="1">
      <c r="A123" s="38"/>
      <c r="B123" s="39"/>
      <c r="C123" s="40"/>
      <c r="D123" s="209" t="s">
        <v>150</v>
      </c>
      <c r="E123" s="40"/>
      <c r="F123" s="210" t="s">
        <v>219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150</v>
      </c>
      <c r="AU123" s="17" t="s">
        <v>82</v>
      </c>
    </row>
    <row r="124" s="2" customFormat="1" ht="16.5" customHeight="1">
      <c r="A124" s="38"/>
      <c r="B124" s="39"/>
      <c r="C124" s="196" t="s">
        <v>173</v>
      </c>
      <c r="D124" s="196" t="s">
        <v>144</v>
      </c>
      <c r="E124" s="197" t="s">
        <v>221</v>
      </c>
      <c r="F124" s="198" t="s">
        <v>222</v>
      </c>
      <c r="G124" s="199" t="s">
        <v>157</v>
      </c>
      <c r="H124" s="200">
        <v>10.699999999999999</v>
      </c>
      <c r="I124" s="201"/>
      <c r="J124" s="202">
        <f>ROUND(I124*H124,2)</f>
        <v>0</v>
      </c>
      <c r="K124" s="198" t="s">
        <v>148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1.7</v>
      </c>
      <c r="R124" s="205">
        <f>Q124*H124</f>
        <v>18.189999999999998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149</v>
      </c>
      <c r="AT124" s="207" t="s">
        <v>144</v>
      </c>
      <c r="AU124" s="207" t="s">
        <v>82</v>
      </c>
      <c r="AY124" s="17" t="s">
        <v>143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149</v>
      </c>
      <c r="BM124" s="207" t="s">
        <v>198</v>
      </c>
    </row>
    <row r="125" s="2" customFormat="1">
      <c r="A125" s="38"/>
      <c r="B125" s="39"/>
      <c r="C125" s="40"/>
      <c r="D125" s="209" t="s">
        <v>150</v>
      </c>
      <c r="E125" s="40"/>
      <c r="F125" s="210" t="s">
        <v>222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150</v>
      </c>
      <c r="AU125" s="17" t="s">
        <v>82</v>
      </c>
    </row>
    <row r="126" s="11" customFormat="1" ht="25.92" customHeight="1">
      <c r="A126" s="11"/>
      <c r="B126" s="182"/>
      <c r="C126" s="183"/>
      <c r="D126" s="184" t="s">
        <v>73</v>
      </c>
      <c r="E126" s="185" t="s">
        <v>227</v>
      </c>
      <c r="F126" s="185" t="s">
        <v>228</v>
      </c>
      <c r="G126" s="183"/>
      <c r="H126" s="183"/>
      <c r="I126" s="186"/>
      <c r="J126" s="187">
        <f>BK126</f>
        <v>0</v>
      </c>
      <c r="K126" s="183"/>
      <c r="L126" s="188"/>
      <c r="M126" s="189"/>
      <c r="N126" s="190"/>
      <c r="O126" s="190"/>
      <c r="P126" s="191">
        <f>SUM(P127:P128)</f>
        <v>0</v>
      </c>
      <c r="Q126" s="190"/>
      <c r="R126" s="191">
        <f>SUM(R127:R128)</f>
        <v>0</v>
      </c>
      <c r="S126" s="190"/>
      <c r="T126" s="192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3" t="s">
        <v>82</v>
      </c>
      <c r="AT126" s="194" t="s">
        <v>73</v>
      </c>
      <c r="AU126" s="194" t="s">
        <v>74</v>
      </c>
      <c r="AY126" s="193" t="s">
        <v>143</v>
      </c>
      <c r="BK126" s="195">
        <f>SUM(BK127:BK128)</f>
        <v>0</v>
      </c>
    </row>
    <row r="127" s="2" customFormat="1" ht="24.15" customHeight="1">
      <c r="A127" s="38"/>
      <c r="B127" s="39"/>
      <c r="C127" s="196" t="s">
        <v>190</v>
      </c>
      <c r="D127" s="196" t="s">
        <v>144</v>
      </c>
      <c r="E127" s="197" t="s">
        <v>230</v>
      </c>
      <c r="F127" s="198" t="s">
        <v>231</v>
      </c>
      <c r="G127" s="199" t="s">
        <v>232</v>
      </c>
      <c r="H127" s="200">
        <v>22.800000000000001</v>
      </c>
      <c r="I127" s="201"/>
      <c r="J127" s="202">
        <f>ROUND(I127*H127,2)</f>
        <v>0</v>
      </c>
      <c r="K127" s="198" t="s">
        <v>19</v>
      </c>
      <c r="L127" s="44"/>
      <c r="M127" s="203" t="s">
        <v>19</v>
      </c>
      <c r="N127" s="204" t="s">
        <v>45</v>
      </c>
      <c r="O127" s="84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7" t="s">
        <v>149</v>
      </c>
      <c r="AT127" s="207" t="s">
        <v>144</v>
      </c>
      <c r="AU127" s="207" t="s">
        <v>82</v>
      </c>
      <c r="AY127" s="17" t="s">
        <v>143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17" t="s">
        <v>82</v>
      </c>
      <c r="BK127" s="208">
        <f>ROUND(I127*H127,2)</f>
        <v>0</v>
      </c>
      <c r="BL127" s="17" t="s">
        <v>149</v>
      </c>
      <c r="BM127" s="207" t="s">
        <v>201</v>
      </c>
    </row>
    <row r="128" s="2" customFormat="1">
      <c r="A128" s="38"/>
      <c r="B128" s="39"/>
      <c r="C128" s="40"/>
      <c r="D128" s="209" t="s">
        <v>150</v>
      </c>
      <c r="E128" s="40"/>
      <c r="F128" s="210" t="s">
        <v>231</v>
      </c>
      <c r="G128" s="40"/>
      <c r="H128" s="40"/>
      <c r="I128" s="211"/>
      <c r="J128" s="40"/>
      <c r="K128" s="40"/>
      <c r="L128" s="44"/>
      <c r="M128" s="212"/>
      <c r="N128" s="21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82</v>
      </c>
    </row>
    <row r="129" s="11" customFormat="1" ht="25.92" customHeight="1">
      <c r="A129" s="11"/>
      <c r="B129" s="182"/>
      <c r="C129" s="183"/>
      <c r="D129" s="184" t="s">
        <v>73</v>
      </c>
      <c r="E129" s="185" t="s">
        <v>247</v>
      </c>
      <c r="F129" s="185" t="s">
        <v>248</v>
      </c>
      <c r="G129" s="183"/>
      <c r="H129" s="183"/>
      <c r="I129" s="186"/>
      <c r="J129" s="187">
        <f>BK129</f>
        <v>0</v>
      </c>
      <c r="K129" s="183"/>
      <c r="L129" s="188"/>
      <c r="M129" s="189"/>
      <c r="N129" s="190"/>
      <c r="O129" s="190"/>
      <c r="P129" s="191">
        <f>SUM(P130:P135)</f>
        <v>0</v>
      </c>
      <c r="Q129" s="190"/>
      <c r="R129" s="191">
        <f>SUM(R130:R135)</f>
        <v>5.2791199999999998</v>
      </c>
      <c r="S129" s="190"/>
      <c r="T129" s="192">
        <f>SUM(T130:T135)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3" t="s">
        <v>82</v>
      </c>
      <c r="AT129" s="194" t="s">
        <v>73</v>
      </c>
      <c r="AU129" s="194" t="s">
        <v>74</v>
      </c>
      <c r="AY129" s="193" t="s">
        <v>143</v>
      </c>
      <c r="BK129" s="195">
        <f>SUM(BK130:BK135)</f>
        <v>0</v>
      </c>
    </row>
    <row r="130" s="2" customFormat="1" ht="16.5" customHeight="1">
      <c r="A130" s="38"/>
      <c r="B130" s="39"/>
      <c r="C130" s="196" t="s">
        <v>176</v>
      </c>
      <c r="D130" s="196" t="s">
        <v>144</v>
      </c>
      <c r="E130" s="197" t="s">
        <v>250</v>
      </c>
      <c r="F130" s="198" t="s">
        <v>251</v>
      </c>
      <c r="G130" s="199" t="s">
        <v>157</v>
      </c>
      <c r="H130" s="200">
        <v>2.7999999999999998</v>
      </c>
      <c r="I130" s="201"/>
      <c r="J130" s="202">
        <f>ROUND(I130*H130,2)</f>
        <v>0</v>
      </c>
      <c r="K130" s="198" t="s">
        <v>148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1.7034</v>
      </c>
      <c r="R130" s="205">
        <f>Q130*H130</f>
        <v>4.76952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149</v>
      </c>
      <c r="AT130" s="207" t="s">
        <v>144</v>
      </c>
      <c r="AU130" s="207" t="s">
        <v>82</v>
      </c>
      <c r="AY130" s="17" t="s">
        <v>143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149</v>
      </c>
      <c r="BM130" s="207" t="s">
        <v>204</v>
      </c>
    </row>
    <row r="131" s="2" customFormat="1">
      <c r="A131" s="38"/>
      <c r="B131" s="39"/>
      <c r="C131" s="40"/>
      <c r="D131" s="209" t="s">
        <v>150</v>
      </c>
      <c r="E131" s="40"/>
      <c r="F131" s="210" t="s">
        <v>251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82</v>
      </c>
    </row>
    <row r="132" s="2" customFormat="1" ht="16.5" customHeight="1">
      <c r="A132" s="38"/>
      <c r="B132" s="39"/>
      <c r="C132" s="196" t="s">
        <v>206</v>
      </c>
      <c r="D132" s="196" t="s">
        <v>144</v>
      </c>
      <c r="E132" s="197" t="s">
        <v>483</v>
      </c>
      <c r="F132" s="198" t="s">
        <v>484</v>
      </c>
      <c r="G132" s="199" t="s">
        <v>157</v>
      </c>
      <c r="H132" s="200">
        <v>0.20000000000000001</v>
      </c>
      <c r="I132" s="201"/>
      <c r="J132" s="202">
        <f>ROUND(I132*H132,2)</f>
        <v>0</v>
      </c>
      <c r="K132" s="198" t="s">
        <v>148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2.5</v>
      </c>
      <c r="R132" s="205">
        <f>Q132*H132</f>
        <v>0.5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149</v>
      </c>
      <c r="AT132" s="207" t="s">
        <v>144</v>
      </c>
      <c r="AU132" s="207" t="s">
        <v>82</v>
      </c>
      <c r="AY132" s="17" t="s">
        <v>143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149</v>
      </c>
      <c r="BM132" s="207" t="s">
        <v>209</v>
      </c>
    </row>
    <row r="133" s="2" customFormat="1">
      <c r="A133" s="38"/>
      <c r="B133" s="39"/>
      <c r="C133" s="40"/>
      <c r="D133" s="209" t="s">
        <v>150</v>
      </c>
      <c r="E133" s="40"/>
      <c r="F133" s="210" t="s">
        <v>484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82</v>
      </c>
    </row>
    <row r="134" s="2" customFormat="1" ht="16.5" customHeight="1">
      <c r="A134" s="38"/>
      <c r="B134" s="39"/>
      <c r="C134" s="196" t="s">
        <v>180</v>
      </c>
      <c r="D134" s="196" t="s">
        <v>144</v>
      </c>
      <c r="E134" s="197" t="s">
        <v>485</v>
      </c>
      <c r="F134" s="198" t="s">
        <v>486</v>
      </c>
      <c r="G134" s="199" t="s">
        <v>194</v>
      </c>
      <c r="H134" s="200">
        <v>2</v>
      </c>
      <c r="I134" s="201"/>
      <c r="J134" s="202">
        <f>ROUND(I134*H134,2)</f>
        <v>0</v>
      </c>
      <c r="K134" s="198" t="s">
        <v>148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0.0047999999999999996</v>
      </c>
      <c r="R134" s="205">
        <f>Q134*H134</f>
        <v>0.0095999999999999992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149</v>
      </c>
      <c r="AT134" s="207" t="s">
        <v>144</v>
      </c>
      <c r="AU134" s="207" t="s">
        <v>82</v>
      </c>
      <c r="AY134" s="17" t="s">
        <v>143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149</v>
      </c>
      <c r="BM134" s="207" t="s">
        <v>212</v>
      </c>
    </row>
    <row r="135" s="2" customFormat="1">
      <c r="A135" s="38"/>
      <c r="B135" s="39"/>
      <c r="C135" s="40"/>
      <c r="D135" s="209" t="s">
        <v>150</v>
      </c>
      <c r="E135" s="40"/>
      <c r="F135" s="210" t="s">
        <v>486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82</v>
      </c>
    </row>
    <row r="136" s="11" customFormat="1" ht="25.92" customHeight="1">
      <c r="A136" s="11"/>
      <c r="B136" s="182"/>
      <c r="C136" s="183"/>
      <c r="D136" s="184" t="s">
        <v>73</v>
      </c>
      <c r="E136" s="185" t="s">
        <v>487</v>
      </c>
      <c r="F136" s="185" t="s">
        <v>488</v>
      </c>
      <c r="G136" s="183"/>
      <c r="H136" s="183"/>
      <c r="I136" s="186"/>
      <c r="J136" s="187">
        <f>BK136</f>
        <v>0</v>
      </c>
      <c r="K136" s="183"/>
      <c r="L136" s="188"/>
      <c r="M136" s="189"/>
      <c r="N136" s="190"/>
      <c r="O136" s="190"/>
      <c r="P136" s="191">
        <f>SUM(P137:P142)</f>
        <v>0</v>
      </c>
      <c r="Q136" s="190"/>
      <c r="R136" s="191">
        <f>SUM(R137:R142)</f>
        <v>0.0019599999999999999</v>
      </c>
      <c r="S136" s="190"/>
      <c r="T136" s="192">
        <f>SUM(T137:T142)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3" t="s">
        <v>82</v>
      </c>
      <c r="AT136" s="194" t="s">
        <v>73</v>
      </c>
      <c r="AU136" s="194" t="s">
        <v>74</v>
      </c>
      <c r="AY136" s="193" t="s">
        <v>143</v>
      </c>
      <c r="BK136" s="195">
        <f>SUM(BK137:BK142)</f>
        <v>0</v>
      </c>
    </row>
    <row r="137" s="2" customFormat="1" ht="16.5" customHeight="1">
      <c r="A137" s="38"/>
      <c r="B137" s="39"/>
      <c r="C137" s="196" t="s">
        <v>214</v>
      </c>
      <c r="D137" s="196" t="s">
        <v>144</v>
      </c>
      <c r="E137" s="197" t="s">
        <v>489</v>
      </c>
      <c r="F137" s="198" t="s">
        <v>490</v>
      </c>
      <c r="G137" s="199" t="s">
        <v>245</v>
      </c>
      <c r="H137" s="200">
        <v>6</v>
      </c>
      <c r="I137" s="201"/>
      <c r="J137" s="202">
        <f>ROUND(I137*H137,2)</f>
        <v>0</v>
      </c>
      <c r="K137" s="198" t="s">
        <v>148</v>
      </c>
      <c r="L137" s="44"/>
      <c r="M137" s="203" t="s">
        <v>19</v>
      </c>
      <c r="N137" s="204" t="s">
        <v>45</v>
      </c>
      <c r="O137" s="84"/>
      <c r="P137" s="205">
        <f>O137*H137</f>
        <v>0</v>
      </c>
      <c r="Q137" s="205">
        <v>0.00022000000000000001</v>
      </c>
      <c r="R137" s="205">
        <f>Q137*H137</f>
        <v>0.00132</v>
      </c>
      <c r="S137" s="205">
        <v>0</v>
      </c>
      <c r="T137" s="20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7" t="s">
        <v>149</v>
      </c>
      <c r="AT137" s="207" t="s">
        <v>144</v>
      </c>
      <c r="AU137" s="207" t="s">
        <v>82</v>
      </c>
      <c r="AY137" s="17" t="s">
        <v>143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7" t="s">
        <v>82</v>
      </c>
      <c r="BK137" s="208">
        <f>ROUND(I137*H137,2)</f>
        <v>0</v>
      </c>
      <c r="BL137" s="17" t="s">
        <v>149</v>
      </c>
      <c r="BM137" s="207" t="s">
        <v>217</v>
      </c>
    </row>
    <row r="138" s="2" customFormat="1">
      <c r="A138" s="38"/>
      <c r="B138" s="39"/>
      <c r="C138" s="40"/>
      <c r="D138" s="209" t="s">
        <v>150</v>
      </c>
      <c r="E138" s="40"/>
      <c r="F138" s="210" t="s">
        <v>490</v>
      </c>
      <c r="G138" s="40"/>
      <c r="H138" s="40"/>
      <c r="I138" s="211"/>
      <c r="J138" s="40"/>
      <c r="K138" s="40"/>
      <c r="L138" s="44"/>
      <c r="M138" s="212"/>
      <c r="N138" s="21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82</v>
      </c>
    </row>
    <row r="139" s="2" customFormat="1" ht="16.5" customHeight="1">
      <c r="A139" s="38"/>
      <c r="B139" s="39"/>
      <c r="C139" s="196" t="s">
        <v>183</v>
      </c>
      <c r="D139" s="196" t="s">
        <v>144</v>
      </c>
      <c r="E139" s="197" t="s">
        <v>491</v>
      </c>
      <c r="F139" s="198" t="s">
        <v>492</v>
      </c>
      <c r="G139" s="199" t="s">
        <v>245</v>
      </c>
      <c r="H139" s="200">
        <v>2</v>
      </c>
      <c r="I139" s="201"/>
      <c r="J139" s="202">
        <f>ROUND(I139*H139,2)</f>
        <v>0</v>
      </c>
      <c r="K139" s="198" t="s">
        <v>148</v>
      </c>
      <c r="L139" s="44"/>
      <c r="M139" s="203" t="s">
        <v>19</v>
      </c>
      <c r="N139" s="204" t="s">
        <v>45</v>
      </c>
      <c r="O139" s="84"/>
      <c r="P139" s="205">
        <f>O139*H139</f>
        <v>0</v>
      </c>
      <c r="Q139" s="205">
        <v>0.00032000000000000003</v>
      </c>
      <c r="R139" s="205">
        <f>Q139*H139</f>
        <v>0.00064000000000000005</v>
      </c>
      <c r="S139" s="205">
        <v>0</v>
      </c>
      <c r="T139" s="20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7" t="s">
        <v>149</v>
      </c>
      <c r="AT139" s="207" t="s">
        <v>144</v>
      </c>
      <c r="AU139" s="207" t="s">
        <v>82</v>
      </c>
      <c r="AY139" s="17" t="s">
        <v>143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7" t="s">
        <v>82</v>
      </c>
      <c r="BK139" s="208">
        <f>ROUND(I139*H139,2)</f>
        <v>0</v>
      </c>
      <c r="BL139" s="17" t="s">
        <v>149</v>
      </c>
      <c r="BM139" s="207" t="s">
        <v>220</v>
      </c>
    </row>
    <row r="140" s="2" customFormat="1">
      <c r="A140" s="38"/>
      <c r="B140" s="39"/>
      <c r="C140" s="40"/>
      <c r="D140" s="209" t="s">
        <v>150</v>
      </c>
      <c r="E140" s="40"/>
      <c r="F140" s="210" t="s">
        <v>492</v>
      </c>
      <c r="G140" s="40"/>
      <c r="H140" s="40"/>
      <c r="I140" s="211"/>
      <c r="J140" s="40"/>
      <c r="K140" s="40"/>
      <c r="L140" s="44"/>
      <c r="M140" s="212"/>
      <c r="N140" s="21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82</v>
      </c>
    </row>
    <row r="141" s="2" customFormat="1" ht="16.5" customHeight="1">
      <c r="A141" s="38"/>
      <c r="B141" s="39"/>
      <c r="C141" s="196" t="s">
        <v>7</v>
      </c>
      <c r="D141" s="196" t="s">
        <v>144</v>
      </c>
      <c r="E141" s="197" t="s">
        <v>493</v>
      </c>
      <c r="F141" s="198" t="s">
        <v>494</v>
      </c>
      <c r="G141" s="199" t="s">
        <v>245</v>
      </c>
      <c r="H141" s="200">
        <v>1</v>
      </c>
      <c r="I141" s="201"/>
      <c r="J141" s="202">
        <f>ROUND(I141*H141,2)</f>
        <v>0</v>
      </c>
      <c r="K141" s="198" t="s">
        <v>148</v>
      </c>
      <c r="L141" s="44"/>
      <c r="M141" s="203" t="s">
        <v>19</v>
      </c>
      <c r="N141" s="204" t="s">
        <v>45</v>
      </c>
      <c r="O141" s="84"/>
      <c r="P141" s="205">
        <f>O141*H141</f>
        <v>0</v>
      </c>
      <c r="Q141" s="205">
        <v>0</v>
      </c>
      <c r="R141" s="205">
        <f>Q141*H141</f>
        <v>0</v>
      </c>
      <c r="S141" s="205">
        <v>0</v>
      </c>
      <c r="T141" s="20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7" t="s">
        <v>149</v>
      </c>
      <c r="AT141" s="207" t="s">
        <v>144</v>
      </c>
      <c r="AU141" s="207" t="s">
        <v>82</v>
      </c>
      <c r="AY141" s="17" t="s">
        <v>143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7" t="s">
        <v>82</v>
      </c>
      <c r="BK141" s="208">
        <f>ROUND(I141*H141,2)</f>
        <v>0</v>
      </c>
      <c r="BL141" s="17" t="s">
        <v>149</v>
      </c>
      <c r="BM141" s="207" t="s">
        <v>223</v>
      </c>
    </row>
    <row r="142" s="2" customFormat="1">
      <c r="A142" s="38"/>
      <c r="B142" s="39"/>
      <c r="C142" s="40"/>
      <c r="D142" s="209" t="s">
        <v>150</v>
      </c>
      <c r="E142" s="40"/>
      <c r="F142" s="210" t="s">
        <v>494</v>
      </c>
      <c r="G142" s="40"/>
      <c r="H142" s="40"/>
      <c r="I142" s="211"/>
      <c r="J142" s="40"/>
      <c r="K142" s="40"/>
      <c r="L142" s="44"/>
      <c r="M142" s="212"/>
      <c r="N142" s="21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82</v>
      </c>
    </row>
    <row r="143" s="11" customFormat="1" ht="25.92" customHeight="1">
      <c r="A143" s="11"/>
      <c r="B143" s="182"/>
      <c r="C143" s="183"/>
      <c r="D143" s="184" t="s">
        <v>73</v>
      </c>
      <c r="E143" s="185" t="s">
        <v>264</v>
      </c>
      <c r="F143" s="185" t="s">
        <v>265</v>
      </c>
      <c r="G143" s="183"/>
      <c r="H143" s="183"/>
      <c r="I143" s="186"/>
      <c r="J143" s="187">
        <f>BK143</f>
        <v>0</v>
      </c>
      <c r="K143" s="183"/>
      <c r="L143" s="188"/>
      <c r="M143" s="189"/>
      <c r="N143" s="190"/>
      <c r="O143" s="190"/>
      <c r="P143" s="191">
        <f>SUM(P144:P145)</f>
        <v>0</v>
      </c>
      <c r="Q143" s="190"/>
      <c r="R143" s="191">
        <f>SUM(R144:R145)</f>
        <v>0</v>
      </c>
      <c r="S143" s="190"/>
      <c r="T143" s="192">
        <f>SUM(T144:T145)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93" t="s">
        <v>82</v>
      </c>
      <c r="AT143" s="194" t="s">
        <v>73</v>
      </c>
      <c r="AU143" s="194" t="s">
        <v>74</v>
      </c>
      <c r="AY143" s="193" t="s">
        <v>143</v>
      </c>
      <c r="BK143" s="195">
        <f>SUM(BK144:BK145)</f>
        <v>0</v>
      </c>
    </row>
    <row r="144" s="2" customFormat="1" ht="16.5" customHeight="1">
      <c r="A144" s="38"/>
      <c r="B144" s="39"/>
      <c r="C144" s="196" t="s">
        <v>186</v>
      </c>
      <c r="D144" s="196" t="s">
        <v>144</v>
      </c>
      <c r="E144" s="197" t="s">
        <v>495</v>
      </c>
      <c r="F144" s="198" t="s">
        <v>496</v>
      </c>
      <c r="G144" s="199" t="s">
        <v>147</v>
      </c>
      <c r="H144" s="200">
        <v>35</v>
      </c>
      <c r="I144" s="201"/>
      <c r="J144" s="202">
        <f>ROUND(I144*H144,2)</f>
        <v>0</v>
      </c>
      <c r="K144" s="198" t="s">
        <v>148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149</v>
      </c>
      <c r="AT144" s="207" t="s">
        <v>144</v>
      </c>
      <c r="AU144" s="207" t="s">
        <v>82</v>
      </c>
      <c r="AY144" s="17" t="s">
        <v>143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149</v>
      </c>
      <c r="BM144" s="207" t="s">
        <v>226</v>
      </c>
    </row>
    <row r="145" s="2" customFormat="1">
      <c r="A145" s="38"/>
      <c r="B145" s="39"/>
      <c r="C145" s="40"/>
      <c r="D145" s="209" t="s">
        <v>150</v>
      </c>
      <c r="E145" s="40"/>
      <c r="F145" s="210" t="s">
        <v>496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283</v>
      </c>
      <c r="F146" s="185" t="s">
        <v>284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SUM(P147:P158)</f>
        <v>0</v>
      </c>
      <c r="Q146" s="190"/>
      <c r="R146" s="191">
        <f>SUM(R147:R158)</f>
        <v>0.31933</v>
      </c>
      <c r="S146" s="190"/>
      <c r="T146" s="192">
        <f>SUM(T147:T158)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143</v>
      </c>
      <c r="BK146" s="195">
        <f>SUM(BK147:BK158)</f>
        <v>0</v>
      </c>
    </row>
    <row r="147" s="2" customFormat="1" ht="16.5" customHeight="1">
      <c r="A147" s="38"/>
      <c r="B147" s="39"/>
      <c r="C147" s="196" t="s">
        <v>229</v>
      </c>
      <c r="D147" s="196" t="s">
        <v>144</v>
      </c>
      <c r="E147" s="197" t="s">
        <v>497</v>
      </c>
      <c r="F147" s="198" t="s">
        <v>498</v>
      </c>
      <c r="G147" s="199" t="s">
        <v>245</v>
      </c>
      <c r="H147" s="200">
        <v>2</v>
      </c>
      <c r="I147" s="201"/>
      <c r="J147" s="202">
        <f>ROUND(I147*H147,2)</f>
        <v>0</v>
      </c>
      <c r="K147" s="198" t="s">
        <v>148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0.00022000000000000001</v>
      </c>
      <c r="R147" s="205">
        <f>Q147*H147</f>
        <v>0.00044000000000000002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149</v>
      </c>
      <c r="AT147" s="207" t="s">
        <v>144</v>
      </c>
      <c r="AU147" s="207" t="s">
        <v>82</v>
      </c>
      <c r="AY147" s="17" t="s">
        <v>143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149</v>
      </c>
      <c r="BM147" s="207" t="s">
        <v>233</v>
      </c>
    </row>
    <row r="148" s="2" customFormat="1">
      <c r="A148" s="38"/>
      <c r="B148" s="39"/>
      <c r="C148" s="40"/>
      <c r="D148" s="209" t="s">
        <v>150</v>
      </c>
      <c r="E148" s="40"/>
      <c r="F148" s="210" t="s">
        <v>498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82</v>
      </c>
    </row>
    <row r="149" s="2" customFormat="1" ht="16.5" customHeight="1">
      <c r="A149" s="38"/>
      <c r="B149" s="39"/>
      <c r="C149" s="196" t="s">
        <v>189</v>
      </c>
      <c r="D149" s="196" t="s">
        <v>144</v>
      </c>
      <c r="E149" s="197" t="s">
        <v>499</v>
      </c>
      <c r="F149" s="198" t="s">
        <v>500</v>
      </c>
      <c r="G149" s="199" t="s">
        <v>245</v>
      </c>
      <c r="H149" s="200">
        <v>1</v>
      </c>
      <c r="I149" s="201"/>
      <c r="J149" s="202">
        <f>ROUND(I149*H149,2)</f>
        <v>0</v>
      </c>
      <c r="K149" s="198" t="s">
        <v>148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0.0027699999999999999</v>
      </c>
      <c r="R149" s="205">
        <f>Q149*H149</f>
        <v>0.0027699999999999999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149</v>
      </c>
      <c r="AT149" s="207" t="s">
        <v>144</v>
      </c>
      <c r="AU149" s="207" t="s">
        <v>82</v>
      </c>
      <c r="AY149" s="17" t="s">
        <v>143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149</v>
      </c>
      <c r="BM149" s="207" t="s">
        <v>237</v>
      </c>
    </row>
    <row r="150" s="2" customFormat="1">
      <c r="A150" s="38"/>
      <c r="B150" s="39"/>
      <c r="C150" s="40"/>
      <c r="D150" s="209" t="s">
        <v>150</v>
      </c>
      <c r="E150" s="40"/>
      <c r="F150" s="210" t="s">
        <v>500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82</v>
      </c>
    </row>
    <row r="151" s="2" customFormat="1" ht="16.5" customHeight="1">
      <c r="A151" s="38"/>
      <c r="B151" s="39"/>
      <c r="C151" s="196" t="s">
        <v>238</v>
      </c>
      <c r="D151" s="196" t="s">
        <v>144</v>
      </c>
      <c r="E151" s="197" t="s">
        <v>501</v>
      </c>
      <c r="F151" s="198" t="s">
        <v>502</v>
      </c>
      <c r="G151" s="199" t="s">
        <v>147</v>
      </c>
      <c r="H151" s="200">
        <v>35</v>
      </c>
      <c r="I151" s="201"/>
      <c r="J151" s="202">
        <f>ROUND(I151*H151,2)</f>
        <v>0</v>
      </c>
      <c r="K151" s="198" t="s">
        <v>148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149</v>
      </c>
      <c r="AT151" s="207" t="s">
        <v>144</v>
      </c>
      <c r="AU151" s="207" t="s">
        <v>82</v>
      </c>
      <c r="AY151" s="17" t="s">
        <v>143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149</v>
      </c>
      <c r="BM151" s="207" t="s">
        <v>241</v>
      </c>
    </row>
    <row r="152" s="2" customFormat="1">
      <c r="A152" s="38"/>
      <c r="B152" s="39"/>
      <c r="C152" s="40"/>
      <c r="D152" s="209" t="s">
        <v>150</v>
      </c>
      <c r="E152" s="40"/>
      <c r="F152" s="210" t="s">
        <v>502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82</v>
      </c>
    </row>
    <row r="153" s="2" customFormat="1" ht="16.5" customHeight="1">
      <c r="A153" s="38"/>
      <c r="B153" s="39"/>
      <c r="C153" s="196" t="s">
        <v>195</v>
      </c>
      <c r="D153" s="196" t="s">
        <v>144</v>
      </c>
      <c r="E153" s="197" t="s">
        <v>503</v>
      </c>
      <c r="F153" s="198" t="s">
        <v>504</v>
      </c>
      <c r="G153" s="199" t="s">
        <v>147</v>
      </c>
      <c r="H153" s="200">
        <v>35</v>
      </c>
      <c r="I153" s="201"/>
      <c r="J153" s="202">
        <f>ROUND(I153*H153,2)</f>
        <v>0</v>
      </c>
      <c r="K153" s="198" t="s">
        <v>148</v>
      </c>
      <c r="L153" s="44"/>
      <c r="M153" s="203" t="s">
        <v>19</v>
      </c>
      <c r="N153" s="204" t="s">
        <v>45</v>
      </c>
      <c r="O153" s="84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7" t="s">
        <v>149</v>
      </c>
      <c r="AT153" s="207" t="s">
        <v>144</v>
      </c>
      <c r="AU153" s="207" t="s">
        <v>82</v>
      </c>
      <c r="AY153" s="17" t="s">
        <v>143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7" t="s">
        <v>82</v>
      </c>
      <c r="BK153" s="208">
        <f>ROUND(I153*H153,2)</f>
        <v>0</v>
      </c>
      <c r="BL153" s="17" t="s">
        <v>149</v>
      </c>
      <c r="BM153" s="207" t="s">
        <v>246</v>
      </c>
    </row>
    <row r="154" s="2" customFormat="1">
      <c r="A154" s="38"/>
      <c r="B154" s="39"/>
      <c r="C154" s="40"/>
      <c r="D154" s="209" t="s">
        <v>150</v>
      </c>
      <c r="E154" s="40"/>
      <c r="F154" s="210" t="s">
        <v>504</v>
      </c>
      <c r="G154" s="40"/>
      <c r="H154" s="40"/>
      <c r="I154" s="211"/>
      <c r="J154" s="40"/>
      <c r="K154" s="40"/>
      <c r="L154" s="44"/>
      <c r="M154" s="212"/>
      <c r="N154" s="213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150</v>
      </c>
      <c r="AU154" s="17" t="s">
        <v>82</v>
      </c>
    </row>
    <row r="155" s="2" customFormat="1" ht="16.5" customHeight="1">
      <c r="A155" s="38"/>
      <c r="B155" s="39"/>
      <c r="C155" s="196" t="s">
        <v>249</v>
      </c>
      <c r="D155" s="196" t="s">
        <v>144</v>
      </c>
      <c r="E155" s="197" t="s">
        <v>505</v>
      </c>
      <c r="F155" s="198" t="s">
        <v>506</v>
      </c>
      <c r="G155" s="199" t="s">
        <v>245</v>
      </c>
      <c r="H155" s="200">
        <v>2</v>
      </c>
      <c r="I155" s="201"/>
      <c r="J155" s="202">
        <f>ROUND(I155*H155,2)</f>
        <v>0</v>
      </c>
      <c r="K155" s="198" t="s">
        <v>148</v>
      </c>
      <c r="L155" s="44"/>
      <c r="M155" s="203" t="s">
        <v>19</v>
      </c>
      <c r="N155" s="204" t="s">
        <v>45</v>
      </c>
      <c r="O155" s="84"/>
      <c r="P155" s="205">
        <f>O155*H155</f>
        <v>0</v>
      </c>
      <c r="Q155" s="205">
        <v>0.12303</v>
      </c>
      <c r="R155" s="205">
        <f>Q155*H155</f>
        <v>0.24606</v>
      </c>
      <c r="S155" s="205">
        <v>0</v>
      </c>
      <c r="T155" s="20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7" t="s">
        <v>149</v>
      </c>
      <c r="AT155" s="207" t="s">
        <v>144</v>
      </c>
      <c r="AU155" s="207" t="s">
        <v>82</v>
      </c>
      <c r="AY155" s="17" t="s">
        <v>143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7" t="s">
        <v>82</v>
      </c>
      <c r="BK155" s="208">
        <f>ROUND(I155*H155,2)</f>
        <v>0</v>
      </c>
      <c r="BL155" s="17" t="s">
        <v>149</v>
      </c>
      <c r="BM155" s="207" t="s">
        <v>252</v>
      </c>
    </row>
    <row r="156" s="2" customFormat="1">
      <c r="A156" s="38"/>
      <c r="B156" s="39"/>
      <c r="C156" s="40"/>
      <c r="D156" s="209" t="s">
        <v>150</v>
      </c>
      <c r="E156" s="40"/>
      <c r="F156" s="210" t="s">
        <v>506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82</v>
      </c>
    </row>
    <row r="157" s="2" customFormat="1" ht="16.5" customHeight="1">
      <c r="A157" s="38"/>
      <c r="B157" s="39"/>
      <c r="C157" s="196" t="s">
        <v>198</v>
      </c>
      <c r="D157" s="196" t="s">
        <v>144</v>
      </c>
      <c r="E157" s="197" t="s">
        <v>507</v>
      </c>
      <c r="F157" s="198" t="s">
        <v>508</v>
      </c>
      <c r="G157" s="199" t="s">
        <v>291</v>
      </c>
      <c r="H157" s="200">
        <v>2</v>
      </c>
      <c r="I157" s="201"/>
      <c r="J157" s="202">
        <f>ROUND(I157*H157,2)</f>
        <v>0</v>
      </c>
      <c r="K157" s="198" t="s">
        <v>148</v>
      </c>
      <c r="L157" s="44"/>
      <c r="M157" s="203" t="s">
        <v>19</v>
      </c>
      <c r="N157" s="204" t="s">
        <v>45</v>
      </c>
      <c r="O157" s="84"/>
      <c r="P157" s="205">
        <f>O157*H157</f>
        <v>0</v>
      </c>
      <c r="Q157" s="205">
        <v>0.035029999999999999</v>
      </c>
      <c r="R157" s="205">
        <f>Q157*H157</f>
        <v>0.070059999999999997</v>
      </c>
      <c r="S157" s="205">
        <v>0</v>
      </c>
      <c r="T157" s="20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7" t="s">
        <v>149</v>
      </c>
      <c r="AT157" s="207" t="s">
        <v>144</v>
      </c>
      <c r="AU157" s="207" t="s">
        <v>82</v>
      </c>
      <c r="AY157" s="17" t="s">
        <v>143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7" t="s">
        <v>82</v>
      </c>
      <c r="BK157" s="208">
        <f>ROUND(I157*H157,2)</f>
        <v>0</v>
      </c>
      <c r="BL157" s="17" t="s">
        <v>149</v>
      </c>
      <c r="BM157" s="207" t="s">
        <v>257</v>
      </c>
    </row>
    <row r="158" s="2" customFormat="1">
      <c r="A158" s="38"/>
      <c r="B158" s="39"/>
      <c r="C158" s="40"/>
      <c r="D158" s="209" t="s">
        <v>150</v>
      </c>
      <c r="E158" s="40"/>
      <c r="F158" s="210" t="s">
        <v>508</v>
      </c>
      <c r="G158" s="40"/>
      <c r="H158" s="40"/>
      <c r="I158" s="211"/>
      <c r="J158" s="40"/>
      <c r="K158" s="40"/>
      <c r="L158" s="44"/>
      <c r="M158" s="212"/>
      <c r="N158" s="21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82</v>
      </c>
    </row>
    <row r="159" s="11" customFormat="1" ht="25.92" customHeight="1">
      <c r="A159" s="11"/>
      <c r="B159" s="182"/>
      <c r="C159" s="183"/>
      <c r="D159" s="184" t="s">
        <v>73</v>
      </c>
      <c r="E159" s="185" t="s">
        <v>324</v>
      </c>
      <c r="F159" s="185" t="s">
        <v>325</v>
      </c>
      <c r="G159" s="183"/>
      <c r="H159" s="183"/>
      <c r="I159" s="186"/>
      <c r="J159" s="187">
        <f>BK159</f>
        <v>0</v>
      </c>
      <c r="K159" s="183"/>
      <c r="L159" s="188"/>
      <c r="M159" s="189"/>
      <c r="N159" s="190"/>
      <c r="O159" s="190"/>
      <c r="P159" s="191">
        <f>SUM(P160:P161)</f>
        <v>0</v>
      </c>
      <c r="Q159" s="190"/>
      <c r="R159" s="191">
        <f>SUM(R160:R161)</f>
        <v>0</v>
      </c>
      <c r="S159" s="190"/>
      <c r="T159" s="192">
        <f>SUM(T160:T161)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93" t="s">
        <v>82</v>
      </c>
      <c r="AT159" s="194" t="s">
        <v>73</v>
      </c>
      <c r="AU159" s="194" t="s">
        <v>74</v>
      </c>
      <c r="AY159" s="193" t="s">
        <v>143</v>
      </c>
      <c r="BK159" s="195">
        <f>SUM(BK160:BK161)</f>
        <v>0</v>
      </c>
    </row>
    <row r="160" s="2" customFormat="1" ht="16.5" customHeight="1">
      <c r="A160" s="38"/>
      <c r="B160" s="39"/>
      <c r="C160" s="196" t="s">
        <v>260</v>
      </c>
      <c r="D160" s="196" t="s">
        <v>144</v>
      </c>
      <c r="E160" s="197" t="s">
        <v>326</v>
      </c>
      <c r="F160" s="198" t="s">
        <v>327</v>
      </c>
      <c r="G160" s="199" t="s">
        <v>232</v>
      </c>
      <c r="H160" s="200">
        <v>24.137</v>
      </c>
      <c r="I160" s="201"/>
      <c r="J160" s="202">
        <f>ROUND(I160*H160,2)</f>
        <v>0</v>
      </c>
      <c r="K160" s="198" t="s">
        <v>148</v>
      </c>
      <c r="L160" s="44"/>
      <c r="M160" s="203" t="s">
        <v>19</v>
      </c>
      <c r="N160" s="204" t="s">
        <v>45</v>
      </c>
      <c r="O160" s="84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7" t="s">
        <v>149</v>
      </c>
      <c r="AT160" s="207" t="s">
        <v>144</v>
      </c>
      <c r="AU160" s="207" t="s">
        <v>82</v>
      </c>
      <c r="AY160" s="17" t="s">
        <v>143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7" t="s">
        <v>82</v>
      </c>
      <c r="BK160" s="208">
        <f>ROUND(I160*H160,2)</f>
        <v>0</v>
      </c>
      <c r="BL160" s="17" t="s">
        <v>149</v>
      </c>
      <c r="BM160" s="207" t="s">
        <v>263</v>
      </c>
    </row>
    <row r="161" s="2" customFormat="1">
      <c r="A161" s="38"/>
      <c r="B161" s="39"/>
      <c r="C161" s="40"/>
      <c r="D161" s="209" t="s">
        <v>150</v>
      </c>
      <c r="E161" s="40"/>
      <c r="F161" s="210" t="s">
        <v>327</v>
      </c>
      <c r="G161" s="40"/>
      <c r="H161" s="40"/>
      <c r="I161" s="211"/>
      <c r="J161" s="40"/>
      <c r="K161" s="40"/>
      <c r="L161" s="44"/>
      <c r="M161" s="212"/>
      <c r="N161" s="21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82</v>
      </c>
    </row>
    <row r="162" s="11" customFormat="1" ht="25.92" customHeight="1">
      <c r="A162" s="11"/>
      <c r="B162" s="182"/>
      <c r="C162" s="183"/>
      <c r="D162" s="184" t="s">
        <v>73</v>
      </c>
      <c r="E162" s="185" t="s">
        <v>509</v>
      </c>
      <c r="F162" s="185" t="s">
        <v>510</v>
      </c>
      <c r="G162" s="183"/>
      <c r="H162" s="183"/>
      <c r="I162" s="186"/>
      <c r="J162" s="187">
        <f>BK162</f>
        <v>0</v>
      </c>
      <c r="K162" s="183"/>
      <c r="L162" s="188"/>
      <c r="M162" s="189"/>
      <c r="N162" s="190"/>
      <c r="O162" s="190"/>
      <c r="P162" s="191">
        <f>SUM(P163:P164)</f>
        <v>0</v>
      </c>
      <c r="Q162" s="190"/>
      <c r="R162" s="191">
        <f>SUM(R163:R164)</f>
        <v>0</v>
      </c>
      <c r="S162" s="190"/>
      <c r="T162" s="192">
        <f>SUM(T163:T164)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193" t="s">
        <v>82</v>
      </c>
      <c r="AT162" s="194" t="s">
        <v>73</v>
      </c>
      <c r="AU162" s="194" t="s">
        <v>74</v>
      </c>
      <c r="AY162" s="193" t="s">
        <v>143</v>
      </c>
      <c r="BK162" s="195">
        <f>SUM(BK163:BK164)</f>
        <v>0</v>
      </c>
    </row>
    <row r="163" s="2" customFormat="1" ht="16.5" customHeight="1">
      <c r="A163" s="38"/>
      <c r="B163" s="39"/>
      <c r="C163" s="196" t="s">
        <v>201</v>
      </c>
      <c r="D163" s="196" t="s">
        <v>144</v>
      </c>
      <c r="E163" s="197" t="s">
        <v>511</v>
      </c>
      <c r="F163" s="198" t="s">
        <v>512</v>
      </c>
      <c r="G163" s="199" t="s">
        <v>147</v>
      </c>
      <c r="H163" s="200">
        <v>35</v>
      </c>
      <c r="I163" s="201"/>
      <c r="J163" s="202">
        <f>ROUND(I163*H163,2)</f>
        <v>0</v>
      </c>
      <c r="K163" s="198" t="s">
        <v>148</v>
      </c>
      <c r="L163" s="44"/>
      <c r="M163" s="203" t="s">
        <v>19</v>
      </c>
      <c r="N163" s="204" t="s">
        <v>45</v>
      </c>
      <c r="O163" s="84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7" t="s">
        <v>149</v>
      </c>
      <c r="AT163" s="207" t="s">
        <v>144</v>
      </c>
      <c r="AU163" s="207" t="s">
        <v>82</v>
      </c>
      <c r="AY163" s="17" t="s">
        <v>143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7" t="s">
        <v>82</v>
      </c>
      <c r="BK163" s="208">
        <f>ROUND(I163*H163,2)</f>
        <v>0</v>
      </c>
      <c r="BL163" s="17" t="s">
        <v>149</v>
      </c>
      <c r="BM163" s="207" t="s">
        <v>268</v>
      </c>
    </row>
    <row r="164" s="2" customFormat="1">
      <c r="A164" s="38"/>
      <c r="B164" s="39"/>
      <c r="C164" s="40"/>
      <c r="D164" s="209" t="s">
        <v>150</v>
      </c>
      <c r="E164" s="40"/>
      <c r="F164" s="210" t="s">
        <v>513</v>
      </c>
      <c r="G164" s="40"/>
      <c r="H164" s="40"/>
      <c r="I164" s="211"/>
      <c r="J164" s="40"/>
      <c r="K164" s="40"/>
      <c r="L164" s="44"/>
      <c r="M164" s="212"/>
      <c r="N164" s="21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150</v>
      </c>
      <c r="AU164" s="17" t="s">
        <v>82</v>
      </c>
    </row>
    <row r="165" s="11" customFormat="1" ht="25.92" customHeight="1">
      <c r="A165" s="11"/>
      <c r="B165" s="182"/>
      <c r="C165" s="183"/>
      <c r="D165" s="184" t="s">
        <v>73</v>
      </c>
      <c r="E165" s="185" t="s">
        <v>332</v>
      </c>
      <c r="F165" s="185" t="s">
        <v>333</v>
      </c>
      <c r="G165" s="183"/>
      <c r="H165" s="183"/>
      <c r="I165" s="186"/>
      <c r="J165" s="187">
        <f>BK165</f>
        <v>0</v>
      </c>
      <c r="K165" s="183"/>
      <c r="L165" s="188"/>
      <c r="M165" s="189"/>
      <c r="N165" s="190"/>
      <c r="O165" s="190"/>
      <c r="P165" s="191">
        <f>SUM(P166:P187)</f>
        <v>0</v>
      </c>
      <c r="Q165" s="190"/>
      <c r="R165" s="191">
        <f>SUM(R166:R187)</f>
        <v>0.18020000000000003</v>
      </c>
      <c r="S165" s="190"/>
      <c r="T165" s="192">
        <f>SUM(T166:T187)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193" t="s">
        <v>82</v>
      </c>
      <c r="AT165" s="194" t="s">
        <v>73</v>
      </c>
      <c r="AU165" s="194" t="s">
        <v>74</v>
      </c>
      <c r="AY165" s="193" t="s">
        <v>143</v>
      </c>
      <c r="BK165" s="195">
        <f>SUM(BK166:BK187)</f>
        <v>0</v>
      </c>
    </row>
    <row r="166" s="2" customFormat="1" ht="16.5" customHeight="1">
      <c r="A166" s="38"/>
      <c r="B166" s="39"/>
      <c r="C166" s="196" t="s">
        <v>269</v>
      </c>
      <c r="D166" s="196" t="s">
        <v>144</v>
      </c>
      <c r="E166" s="197" t="s">
        <v>514</v>
      </c>
      <c r="F166" s="198" t="s">
        <v>515</v>
      </c>
      <c r="G166" s="199" t="s">
        <v>147</v>
      </c>
      <c r="H166" s="200">
        <v>35</v>
      </c>
      <c r="I166" s="201"/>
      <c r="J166" s="202">
        <f>ROUND(I166*H166,2)</f>
        <v>0</v>
      </c>
      <c r="K166" s="198" t="s">
        <v>148</v>
      </c>
      <c r="L166" s="44"/>
      <c r="M166" s="203" t="s">
        <v>19</v>
      </c>
      <c r="N166" s="204" t="s">
        <v>45</v>
      </c>
      <c r="O166" s="84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7" t="s">
        <v>149</v>
      </c>
      <c r="AT166" s="207" t="s">
        <v>144</v>
      </c>
      <c r="AU166" s="207" t="s">
        <v>82</v>
      </c>
      <c r="AY166" s="17" t="s">
        <v>143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7" t="s">
        <v>82</v>
      </c>
      <c r="BK166" s="208">
        <f>ROUND(I166*H166,2)</f>
        <v>0</v>
      </c>
      <c r="BL166" s="17" t="s">
        <v>149</v>
      </c>
      <c r="BM166" s="207" t="s">
        <v>272</v>
      </c>
    </row>
    <row r="167" s="2" customFormat="1">
      <c r="A167" s="38"/>
      <c r="B167" s="39"/>
      <c r="C167" s="40"/>
      <c r="D167" s="209" t="s">
        <v>150</v>
      </c>
      <c r="E167" s="40"/>
      <c r="F167" s="210" t="s">
        <v>515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150</v>
      </c>
      <c r="AU167" s="17" t="s">
        <v>82</v>
      </c>
    </row>
    <row r="168" s="2" customFormat="1" ht="16.5" customHeight="1">
      <c r="A168" s="38"/>
      <c r="B168" s="39"/>
      <c r="C168" s="196" t="s">
        <v>204</v>
      </c>
      <c r="D168" s="196" t="s">
        <v>144</v>
      </c>
      <c r="E168" s="197" t="s">
        <v>516</v>
      </c>
      <c r="F168" s="198" t="s">
        <v>517</v>
      </c>
      <c r="G168" s="199" t="s">
        <v>245</v>
      </c>
      <c r="H168" s="200">
        <v>2</v>
      </c>
      <c r="I168" s="201"/>
      <c r="J168" s="202">
        <f>ROUND(I168*H168,2)</f>
        <v>0</v>
      </c>
      <c r="K168" s="198" t="s">
        <v>148</v>
      </c>
      <c r="L168" s="44"/>
      <c r="M168" s="203" t="s">
        <v>19</v>
      </c>
      <c r="N168" s="204" t="s">
        <v>45</v>
      </c>
      <c r="O168" s="84"/>
      <c r="P168" s="205">
        <f>O168*H168</f>
        <v>0</v>
      </c>
      <c r="Q168" s="205">
        <v>0</v>
      </c>
      <c r="R168" s="205">
        <f>Q168*H168</f>
        <v>0</v>
      </c>
      <c r="S168" s="205">
        <v>0</v>
      </c>
      <c r="T168" s="20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7" t="s">
        <v>149</v>
      </c>
      <c r="AT168" s="207" t="s">
        <v>144</v>
      </c>
      <c r="AU168" s="207" t="s">
        <v>82</v>
      </c>
      <c r="AY168" s="17" t="s">
        <v>143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7" t="s">
        <v>82</v>
      </c>
      <c r="BK168" s="208">
        <f>ROUND(I168*H168,2)</f>
        <v>0</v>
      </c>
      <c r="BL168" s="17" t="s">
        <v>149</v>
      </c>
      <c r="BM168" s="207" t="s">
        <v>275</v>
      </c>
    </row>
    <row r="169" s="2" customFormat="1">
      <c r="A169" s="38"/>
      <c r="B169" s="39"/>
      <c r="C169" s="40"/>
      <c r="D169" s="209" t="s">
        <v>150</v>
      </c>
      <c r="E169" s="40"/>
      <c r="F169" s="210" t="s">
        <v>518</v>
      </c>
      <c r="G169" s="40"/>
      <c r="H169" s="40"/>
      <c r="I169" s="211"/>
      <c r="J169" s="40"/>
      <c r="K169" s="40"/>
      <c r="L169" s="44"/>
      <c r="M169" s="212"/>
      <c r="N169" s="21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150</v>
      </c>
      <c r="AU169" s="17" t="s">
        <v>82</v>
      </c>
    </row>
    <row r="170" s="2" customFormat="1" ht="16.5" customHeight="1">
      <c r="A170" s="38"/>
      <c r="B170" s="39"/>
      <c r="C170" s="196" t="s">
        <v>276</v>
      </c>
      <c r="D170" s="196" t="s">
        <v>144</v>
      </c>
      <c r="E170" s="197" t="s">
        <v>519</v>
      </c>
      <c r="F170" s="198" t="s">
        <v>520</v>
      </c>
      <c r="G170" s="199" t="s">
        <v>245</v>
      </c>
      <c r="H170" s="200">
        <v>2</v>
      </c>
      <c r="I170" s="201"/>
      <c r="J170" s="202">
        <f>ROUND(I170*H170,2)</f>
        <v>0</v>
      </c>
      <c r="K170" s="198" t="s">
        <v>148</v>
      </c>
      <c r="L170" s="44"/>
      <c r="M170" s="203" t="s">
        <v>19</v>
      </c>
      <c r="N170" s="204" t="s">
        <v>45</v>
      </c>
      <c r="O170" s="84"/>
      <c r="P170" s="205">
        <f>O170*H170</f>
        <v>0</v>
      </c>
      <c r="Q170" s="205">
        <v>0</v>
      </c>
      <c r="R170" s="205">
        <f>Q170*H170</f>
        <v>0</v>
      </c>
      <c r="S170" s="205">
        <v>0</v>
      </c>
      <c r="T170" s="20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7" t="s">
        <v>149</v>
      </c>
      <c r="AT170" s="207" t="s">
        <v>144</v>
      </c>
      <c r="AU170" s="207" t="s">
        <v>82</v>
      </c>
      <c r="AY170" s="17" t="s">
        <v>143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7" t="s">
        <v>82</v>
      </c>
      <c r="BK170" s="208">
        <f>ROUND(I170*H170,2)</f>
        <v>0</v>
      </c>
      <c r="BL170" s="17" t="s">
        <v>149</v>
      </c>
      <c r="BM170" s="207" t="s">
        <v>279</v>
      </c>
    </row>
    <row r="171" s="2" customFormat="1">
      <c r="A171" s="38"/>
      <c r="B171" s="39"/>
      <c r="C171" s="40"/>
      <c r="D171" s="209" t="s">
        <v>150</v>
      </c>
      <c r="E171" s="40"/>
      <c r="F171" s="210" t="s">
        <v>521</v>
      </c>
      <c r="G171" s="40"/>
      <c r="H171" s="40"/>
      <c r="I171" s="211"/>
      <c r="J171" s="40"/>
      <c r="K171" s="40"/>
      <c r="L171" s="44"/>
      <c r="M171" s="212"/>
      <c r="N171" s="21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82</v>
      </c>
    </row>
    <row r="172" s="2" customFormat="1" ht="16.5" customHeight="1">
      <c r="A172" s="38"/>
      <c r="B172" s="39"/>
      <c r="C172" s="196" t="s">
        <v>209</v>
      </c>
      <c r="D172" s="196" t="s">
        <v>144</v>
      </c>
      <c r="E172" s="197" t="s">
        <v>522</v>
      </c>
      <c r="F172" s="198" t="s">
        <v>523</v>
      </c>
      <c r="G172" s="199" t="s">
        <v>245</v>
      </c>
      <c r="H172" s="200">
        <v>2</v>
      </c>
      <c r="I172" s="201"/>
      <c r="J172" s="202">
        <f>ROUND(I172*H172,2)</f>
        <v>0</v>
      </c>
      <c r="K172" s="198" t="s">
        <v>148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149</v>
      </c>
      <c r="AT172" s="207" t="s">
        <v>144</v>
      </c>
      <c r="AU172" s="207" t="s">
        <v>82</v>
      </c>
      <c r="AY172" s="17" t="s">
        <v>143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149</v>
      </c>
      <c r="BM172" s="207" t="s">
        <v>282</v>
      </c>
    </row>
    <row r="173" s="2" customFormat="1">
      <c r="A173" s="38"/>
      <c r="B173" s="39"/>
      <c r="C173" s="40"/>
      <c r="D173" s="209" t="s">
        <v>150</v>
      </c>
      <c r="E173" s="40"/>
      <c r="F173" s="210" t="s">
        <v>523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82</v>
      </c>
    </row>
    <row r="174" s="2" customFormat="1" ht="16.5" customHeight="1">
      <c r="A174" s="38"/>
      <c r="B174" s="39"/>
      <c r="C174" s="196" t="s">
        <v>285</v>
      </c>
      <c r="D174" s="196" t="s">
        <v>144</v>
      </c>
      <c r="E174" s="197" t="s">
        <v>524</v>
      </c>
      <c r="F174" s="198" t="s">
        <v>525</v>
      </c>
      <c r="G174" s="199" t="s">
        <v>245</v>
      </c>
      <c r="H174" s="200">
        <v>2</v>
      </c>
      <c r="I174" s="201"/>
      <c r="J174" s="202">
        <f>ROUND(I174*H174,2)</f>
        <v>0</v>
      </c>
      <c r="K174" s="198" t="s">
        <v>148</v>
      </c>
      <c r="L174" s="44"/>
      <c r="M174" s="203" t="s">
        <v>19</v>
      </c>
      <c r="N174" s="204" t="s">
        <v>45</v>
      </c>
      <c r="O174" s="84"/>
      <c r="P174" s="205">
        <f>O174*H174</f>
        <v>0</v>
      </c>
      <c r="Q174" s="205">
        <v>0</v>
      </c>
      <c r="R174" s="205">
        <f>Q174*H174</f>
        <v>0</v>
      </c>
      <c r="S174" s="205">
        <v>0</v>
      </c>
      <c r="T174" s="20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7" t="s">
        <v>149</v>
      </c>
      <c r="AT174" s="207" t="s">
        <v>144</v>
      </c>
      <c r="AU174" s="207" t="s">
        <v>82</v>
      </c>
      <c r="AY174" s="17" t="s">
        <v>143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7" t="s">
        <v>82</v>
      </c>
      <c r="BK174" s="208">
        <f>ROUND(I174*H174,2)</f>
        <v>0</v>
      </c>
      <c r="BL174" s="17" t="s">
        <v>149</v>
      </c>
      <c r="BM174" s="207" t="s">
        <v>288</v>
      </c>
    </row>
    <row r="175" s="2" customFormat="1">
      <c r="A175" s="38"/>
      <c r="B175" s="39"/>
      <c r="C175" s="40"/>
      <c r="D175" s="209" t="s">
        <v>150</v>
      </c>
      <c r="E175" s="40"/>
      <c r="F175" s="210" t="s">
        <v>525</v>
      </c>
      <c r="G175" s="40"/>
      <c r="H175" s="40"/>
      <c r="I175" s="211"/>
      <c r="J175" s="40"/>
      <c r="K175" s="40"/>
      <c r="L175" s="44"/>
      <c r="M175" s="212"/>
      <c r="N175" s="21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150</v>
      </c>
      <c r="AU175" s="17" t="s">
        <v>82</v>
      </c>
    </row>
    <row r="176" s="2" customFormat="1" ht="24.15" customHeight="1">
      <c r="A176" s="38"/>
      <c r="B176" s="39"/>
      <c r="C176" s="196" t="s">
        <v>212</v>
      </c>
      <c r="D176" s="196" t="s">
        <v>144</v>
      </c>
      <c r="E176" s="197" t="s">
        <v>526</v>
      </c>
      <c r="F176" s="198" t="s">
        <v>527</v>
      </c>
      <c r="G176" s="199" t="s">
        <v>406</v>
      </c>
      <c r="H176" s="200">
        <v>5</v>
      </c>
      <c r="I176" s="201"/>
      <c r="J176" s="202">
        <f>ROUND(I176*H176,2)</f>
        <v>0</v>
      </c>
      <c r="K176" s="198" t="s">
        <v>19</v>
      </c>
      <c r="L176" s="44"/>
      <c r="M176" s="203" t="s">
        <v>19</v>
      </c>
      <c r="N176" s="204" t="s">
        <v>45</v>
      </c>
      <c r="O176" s="84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7" t="s">
        <v>149</v>
      </c>
      <c r="AT176" s="207" t="s">
        <v>144</v>
      </c>
      <c r="AU176" s="207" t="s">
        <v>82</v>
      </c>
      <c r="AY176" s="17" t="s">
        <v>143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7" t="s">
        <v>82</v>
      </c>
      <c r="BK176" s="208">
        <f>ROUND(I176*H176,2)</f>
        <v>0</v>
      </c>
      <c r="BL176" s="17" t="s">
        <v>149</v>
      </c>
      <c r="BM176" s="207" t="s">
        <v>292</v>
      </c>
    </row>
    <row r="177" s="2" customFormat="1">
      <c r="A177" s="38"/>
      <c r="B177" s="39"/>
      <c r="C177" s="40"/>
      <c r="D177" s="209" t="s">
        <v>150</v>
      </c>
      <c r="E177" s="40"/>
      <c r="F177" s="210" t="s">
        <v>527</v>
      </c>
      <c r="G177" s="40"/>
      <c r="H177" s="40"/>
      <c r="I177" s="211"/>
      <c r="J177" s="40"/>
      <c r="K177" s="40"/>
      <c r="L177" s="44"/>
      <c r="M177" s="212"/>
      <c r="N177" s="21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82</v>
      </c>
    </row>
    <row r="178" s="2" customFormat="1" ht="16.5" customHeight="1">
      <c r="A178" s="38"/>
      <c r="B178" s="39"/>
      <c r="C178" s="196" t="s">
        <v>293</v>
      </c>
      <c r="D178" s="196" t="s">
        <v>144</v>
      </c>
      <c r="E178" s="197" t="s">
        <v>528</v>
      </c>
      <c r="F178" s="198" t="s">
        <v>529</v>
      </c>
      <c r="G178" s="199" t="s">
        <v>245</v>
      </c>
      <c r="H178" s="200">
        <v>1</v>
      </c>
      <c r="I178" s="201"/>
      <c r="J178" s="202">
        <f>ROUND(I178*H178,2)</f>
        <v>0</v>
      </c>
      <c r="K178" s="198" t="s">
        <v>148</v>
      </c>
      <c r="L178" s="44"/>
      <c r="M178" s="203" t="s">
        <v>19</v>
      </c>
      <c r="N178" s="204" t="s">
        <v>45</v>
      </c>
      <c r="O178" s="84"/>
      <c r="P178" s="205">
        <f>O178*H178</f>
        <v>0</v>
      </c>
      <c r="Q178" s="205">
        <v>0.016299999999999999</v>
      </c>
      <c r="R178" s="205">
        <f>Q178*H178</f>
        <v>0.016299999999999999</v>
      </c>
      <c r="S178" s="205">
        <v>0</v>
      </c>
      <c r="T178" s="20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7" t="s">
        <v>149</v>
      </c>
      <c r="AT178" s="207" t="s">
        <v>144</v>
      </c>
      <c r="AU178" s="207" t="s">
        <v>82</v>
      </c>
      <c r="AY178" s="17" t="s">
        <v>143</v>
      </c>
      <c r="BE178" s="208">
        <f>IF(N178="základní",J178,0)</f>
        <v>0</v>
      </c>
      <c r="BF178" s="208">
        <f>IF(N178="snížená",J178,0)</f>
        <v>0</v>
      </c>
      <c r="BG178" s="208">
        <f>IF(N178="zákl. přenesená",J178,0)</f>
        <v>0</v>
      </c>
      <c r="BH178" s="208">
        <f>IF(N178="sníž. přenesená",J178,0)</f>
        <v>0</v>
      </c>
      <c r="BI178" s="208">
        <f>IF(N178="nulová",J178,0)</f>
        <v>0</v>
      </c>
      <c r="BJ178" s="17" t="s">
        <v>82</v>
      </c>
      <c r="BK178" s="208">
        <f>ROUND(I178*H178,2)</f>
        <v>0</v>
      </c>
      <c r="BL178" s="17" t="s">
        <v>149</v>
      </c>
      <c r="BM178" s="207" t="s">
        <v>296</v>
      </c>
    </row>
    <row r="179" s="2" customFormat="1">
      <c r="A179" s="38"/>
      <c r="B179" s="39"/>
      <c r="C179" s="40"/>
      <c r="D179" s="209" t="s">
        <v>150</v>
      </c>
      <c r="E179" s="40"/>
      <c r="F179" s="210" t="s">
        <v>530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150</v>
      </c>
      <c r="AU179" s="17" t="s">
        <v>82</v>
      </c>
    </row>
    <row r="180" s="2" customFormat="1" ht="16.5" customHeight="1">
      <c r="A180" s="38"/>
      <c r="B180" s="39"/>
      <c r="C180" s="196" t="s">
        <v>217</v>
      </c>
      <c r="D180" s="196" t="s">
        <v>144</v>
      </c>
      <c r="E180" s="197" t="s">
        <v>531</v>
      </c>
      <c r="F180" s="198" t="s">
        <v>532</v>
      </c>
      <c r="G180" s="199" t="s">
        <v>245</v>
      </c>
      <c r="H180" s="200">
        <v>1</v>
      </c>
      <c r="I180" s="201"/>
      <c r="J180" s="202">
        <f>ROUND(I180*H180,2)</f>
        <v>0</v>
      </c>
      <c r="K180" s="198" t="s">
        <v>148</v>
      </c>
      <c r="L180" s="44"/>
      <c r="M180" s="203" t="s">
        <v>19</v>
      </c>
      <c r="N180" s="204" t="s">
        <v>45</v>
      </c>
      <c r="O180" s="8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7" t="s">
        <v>149</v>
      </c>
      <c r="AT180" s="207" t="s">
        <v>144</v>
      </c>
      <c r="AU180" s="207" t="s">
        <v>82</v>
      </c>
      <c r="AY180" s="17" t="s">
        <v>143</v>
      </c>
      <c r="BE180" s="208">
        <f>IF(N180="základní",J180,0)</f>
        <v>0</v>
      </c>
      <c r="BF180" s="208">
        <f>IF(N180="snížená",J180,0)</f>
        <v>0</v>
      </c>
      <c r="BG180" s="208">
        <f>IF(N180="zákl. přenesená",J180,0)</f>
        <v>0</v>
      </c>
      <c r="BH180" s="208">
        <f>IF(N180="sníž. přenesená",J180,0)</f>
        <v>0</v>
      </c>
      <c r="BI180" s="208">
        <f>IF(N180="nulová",J180,0)</f>
        <v>0</v>
      </c>
      <c r="BJ180" s="17" t="s">
        <v>82</v>
      </c>
      <c r="BK180" s="208">
        <f>ROUND(I180*H180,2)</f>
        <v>0</v>
      </c>
      <c r="BL180" s="17" t="s">
        <v>149</v>
      </c>
      <c r="BM180" s="207" t="s">
        <v>299</v>
      </c>
    </row>
    <row r="181" s="2" customFormat="1">
      <c r="A181" s="38"/>
      <c r="B181" s="39"/>
      <c r="C181" s="40"/>
      <c r="D181" s="209" t="s">
        <v>150</v>
      </c>
      <c r="E181" s="40"/>
      <c r="F181" s="210" t="s">
        <v>533</v>
      </c>
      <c r="G181" s="40"/>
      <c r="H181" s="40"/>
      <c r="I181" s="211"/>
      <c r="J181" s="40"/>
      <c r="K181" s="40"/>
      <c r="L181" s="44"/>
      <c r="M181" s="212"/>
      <c r="N181" s="21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82</v>
      </c>
    </row>
    <row r="182" s="2" customFormat="1" ht="16.5" customHeight="1">
      <c r="A182" s="38"/>
      <c r="B182" s="39"/>
      <c r="C182" s="196" t="s">
        <v>300</v>
      </c>
      <c r="D182" s="196" t="s">
        <v>144</v>
      </c>
      <c r="E182" s="197" t="s">
        <v>534</v>
      </c>
      <c r="F182" s="198" t="s">
        <v>535</v>
      </c>
      <c r="G182" s="199" t="s">
        <v>245</v>
      </c>
      <c r="H182" s="200">
        <v>1</v>
      </c>
      <c r="I182" s="201"/>
      <c r="J182" s="202">
        <f>ROUND(I182*H182,2)</f>
        <v>0</v>
      </c>
      <c r="K182" s="198" t="s">
        <v>148</v>
      </c>
      <c r="L182" s="44"/>
      <c r="M182" s="203" t="s">
        <v>19</v>
      </c>
      <c r="N182" s="204" t="s">
        <v>45</v>
      </c>
      <c r="O182" s="84"/>
      <c r="P182" s="205">
        <f>O182*H182</f>
        <v>0</v>
      </c>
      <c r="Q182" s="205">
        <v>0.069000000000000006</v>
      </c>
      <c r="R182" s="205">
        <f>Q182*H182</f>
        <v>0.069000000000000006</v>
      </c>
      <c r="S182" s="205">
        <v>0</v>
      </c>
      <c r="T182" s="20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7" t="s">
        <v>149</v>
      </c>
      <c r="AT182" s="207" t="s">
        <v>144</v>
      </c>
      <c r="AU182" s="207" t="s">
        <v>82</v>
      </c>
      <c r="AY182" s="17" t="s">
        <v>143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7" t="s">
        <v>82</v>
      </c>
      <c r="BK182" s="208">
        <f>ROUND(I182*H182,2)</f>
        <v>0</v>
      </c>
      <c r="BL182" s="17" t="s">
        <v>149</v>
      </c>
      <c r="BM182" s="207" t="s">
        <v>303</v>
      </c>
    </row>
    <row r="183" s="2" customFormat="1">
      <c r="A183" s="38"/>
      <c r="B183" s="39"/>
      <c r="C183" s="40"/>
      <c r="D183" s="209" t="s">
        <v>150</v>
      </c>
      <c r="E183" s="40"/>
      <c r="F183" s="210" t="s">
        <v>535</v>
      </c>
      <c r="G183" s="40"/>
      <c r="H183" s="40"/>
      <c r="I183" s="211"/>
      <c r="J183" s="40"/>
      <c r="K183" s="40"/>
      <c r="L183" s="44"/>
      <c r="M183" s="212"/>
      <c r="N183" s="21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150</v>
      </c>
      <c r="AU183" s="17" t="s">
        <v>82</v>
      </c>
    </row>
    <row r="184" s="2" customFormat="1" ht="16.5" customHeight="1">
      <c r="A184" s="38"/>
      <c r="B184" s="39"/>
      <c r="C184" s="196" t="s">
        <v>220</v>
      </c>
      <c r="D184" s="196" t="s">
        <v>144</v>
      </c>
      <c r="E184" s="197" t="s">
        <v>536</v>
      </c>
      <c r="F184" s="198" t="s">
        <v>537</v>
      </c>
      <c r="G184" s="199" t="s">
        <v>245</v>
      </c>
      <c r="H184" s="200">
        <v>2</v>
      </c>
      <c r="I184" s="201"/>
      <c r="J184" s="202">
        <f>ROUND(I184*H184,2)</f>
        <v>0</v>
      </c>
      <c r="K184" s="198" t="s">
        <v>148</v>
      </c>
      <c r="L184" s="44"/>
      <c r="M184" s="203" t="s">
        <v>19</v>
      </c>
      <c r="N184" s="204" t="s">
        <v>45</v>
      </c>
      <c r="O184" s="84"/>
      <c r="P184" s="205">
        <f>O184*H184</f>
        <v>0</v>
      </c>
      <c r="Q184" s="205">
        <v>0.0149</v>
      </c>
      <c r="R184" s="205">
        <f>Q184*H184</f>
        <v>0.0298</v>
      </c>
      <c r="S184" s="205">
        <v>0</v>
      </c>
      <c r="T184" s="20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7" t="s">
        <v>149</v>
      </c>
      <c r="AT184" s="207" t="s">
        <v>144</v>
      </c>
      <c r="AU184" s="207" t="s">
        <v>82</v>
      </c>
      <c r="AY184" s="17" t="s">
        <v>143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7" t="s">
        <v>82</v>
      </c>
      <c r="BK184" s="208">
        <f>ROUND(I184*H184,2)</f>
        <v>0</v>
      </c>
      <c r="BL184" s="17" t="s">
        <v>149</v>
      </c>
      <c r="BM184" s="207" t="s">
        <v>306</v>
      </c>
    </row>
    <row r="185" s="2" customFormat="1">
      <c r="A185" s="38"/>
      <c r="B185" s="39"/>
      <c r="C185" s="40"/>
      <c r="D185" s="209" t="s">
        <v>150</v>
      </c>
      <c r="E185" s="40"/>
      <c r="F185" s="210" t="s">
        <v>537</v>
      </c>
      <c r="G185" s="40"/>
      <c r="H185" s="40"/>
      <c r="I185" s="211"/>
      <c r="J185" s="40"/>
      <c r="K185" s="40"/>
      <c r="L185" s="44"/>
      <c r="M185" s="212"/>
      <c r="N185" s="21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82</v>
      </c>
    </row>
    <row r="186" s="2" customFormat="1" ht="16.5" customHeight="1">
      <c r="A186" s="38"/>
      <c r="B186" s="39"/>
      <c r="C186" s="196" t="s">
        <v>307</v>
      </c>
      <c r="D186" s="196" t="s">
        <v>144</v>
      </c>
      <c r="E186" s="197" t="s">
        <v>538</v>
      </c>
      <c r="F186" s="198" t="s">
        <v>539</v>
      </c>
      <c r="G186" s="199" t="s">
        <v>147</v>
      </c>
      <c r="H186" s="200">
        <v>35</v>
      </c>
      <c r="I186" s="201"/>
      <c r="J186" s="202">
        <f>ROUND(I186*H186,2)</f>
        <v>0</v>
      </c>
      <c r="K186" s="198" t="s">
        <v>148</v>
      </c>
      <c r="L186" s="44"/>
      <c r="M186" s="203" t="s">
        <v>19</v>
      </c>
      <c r="N186" s="204" t="s">
        <v>45</v>
      </c>
      <c r="O186" s="84"/>
      <c r="P186" s="205">
        <f>O186*H186</f>
        <v>0</v>
      </c>
      <c r="Q186" s="205">
        <v>0.0018600000000000001</v>
      </c>
      <c r="R186" s="205">
        <f>Q186*H186</f>
        <v>0.065100000000000005</v>
      </c>
      <c r="S186" s="205">
        <v>0</v>
      </c>
      <c r="T186" s="20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7" t="s">
        <v>149</v>
      </c>
      <c r="AT186" s="207" t="s">
        <v>144</v>
      </c>
      <c r="AU186" s="207" t="s">
        <v>82</v>
      </c>
      <c r="AY186" s="17" t="s">
        <v>143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7" t="s">
        <v>82</v>
      </c>
      <c r="BK186" s="208">
        <f>ROUND(I186*H186,2)</f>
        <v>0</v>
      </c>
      <c r="BL186" s="17" t="s">
        <v>149</v>
      </c>
      <c r="BM186" s="207" t="s">
        <v>310</v>
      </c>
    </row>
    <row r="187" s="2" customFormat="1">
      <c r="A187" s="38"/>
      <c r="B187" s="39"/>
      <c r="C187" s="40"/>
      <c r="D187" s="209" t="s">
        <v>150</v>
      </c>
      <c r="E187" s="40"/>
      <c r="F187" s="210" t="s">
        <v>540</v>
      </c>
      <c r="G187" s="40"/>
      <c r="H187" s="40"/>
      <c r="I187" s="211"/>
      <c r="J187" s="40"/>
      <c r="K187" s="40"/>
      <c r="L187" s="44"/>
      <c r="M187" s="214"/>
      <c r="N187" s="215"/>
      <c r="O187" s="216"/>
      <c r="P187" s="216"/>
      <c r="Q187" s="216"/>
      <c r="R187" s="216"/>
      <c r="S187" s="216"/>
      <c r="T187" s="217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150</v>
      </c>
      <c r="AU187" s="17" t="s">
        <v>82</v>
      </c>
    </row>
    <row r="188" s="2" customFormat="1" ht="6.96" customHeight="1">
      <c r="A188" s="38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sUaRPPinhIN/q47HVlCb3uUsGVXeZiZDEgkkKYa335WkyCd9bYN3UUBhHr83N+keduBh+K7tBOi1yw99ZG+mGg==" hashValue="CoMLJe0Q4qKhqkZdwn5MkVSZBk0sMlfNUXcLRvcDNSSvE+LUI3n0qRSUAsfKcZBdiEaTVwoL5Oi8s1jL5xaL9g==" algorithmName="SHA-512" password="CC35"/>
  <autoFilter ref="C91:K18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541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106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106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ROUND((SUM(BE89:BE147)),  2)</f>
        <v>0</v>
      </c>
      <c r="G33" s="38"/>
      <c r="H33" s="38"/>
      <c r="I33" s="148">
        <v>0.20999999999999999</v>
      </c>
      <c r="J33" s="147">
        <f>ROUND(((SUM(BE89:BE147))*I33),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ROUND((SUM(BF89:BF147)),  2)</f>
        <v>0</v>
      </c>
      <c r="G34" s="38"/>
      <c r="H34" s="38"/>
      <c r="I34" s="148">
        <v>0.12</v>
      </c>
      <c r="J34" s="147">
        <f>ROUND(((SUM(BF89:BF147))*I34),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ROUND((SUM(BG89:BG147)),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ROUND((SUM(BH89:BH147)),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ROUND((SUM(BI89:BI147)),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SO102-D.04 - plynovod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Jaroslav Krystyník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Jaroslav Krystyník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111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113</v>
      </c>
      <c r="E61" s="168"/>
      <c r="F61" s="168"/>
      <c r="G61" s="168"/>
      <c r="H61" s="168"/>
      <c r="I61" s="168"/>
      <c r="J61" s="169">
        <f>J95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115</v>
      </c>
      <c r="E62" s="168"/>
      <c r="F62" s="168"/>
      <c r="G62" s="168"/>
      <c r="H62" s="168"/>
      <c r="I62" s="168"/>
      <c r="J62" s="169">
        <f>J106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116</v>
      </c>
      <c r="E63" s="168"/>
      <c r="F63" s="168"/>
      <c r="G63" s="168"/>
      <c r="H63" s="168"/>
      <c r="I63" s="168"/>
      <c r="J63" s="169">
        <f>J111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117</v>
      </c>
      <c r="E64" s="168"/>
      <c r="F64" s="168"/>
      <c r="G64" s="168"/>
      <c r="H64" s="168"/>
      <c r="I64" s="168"/>
      <c r="J64" s="169">
        <f>J118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120</v>
      </c>
      <c r="E65" s="168"/>
      <c r="F65" s="168"/>
      <c r="G65" s="168"/>
      <c r="H65" s="168"/>
      <c r="I65" s="168"/>
      <c r="J65" s="169">
        <f>J121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126</v>
      </c>
      <c r="E66" s="168"/>
      <c r="F66" s="168"/>
      <c r="G66" s="168"/>
      <c r="H66" s="168"/>
      <c r="I66" s="168"/>
      <c r="J66" s="169">
        <f>J124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479</v>
      </c>
      <c r="E67" s="168"/>
      <c r="F67" s="168"/>
      <c r="G67" s="168"/>
      <c r="H67" s="168"/>
      <c r="I67" s="168"/>
      <c r="J67" s="169">
        <f>J127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542</v>
      </c>
      <c r="E68" s="168"/>
      <c r="F68" s="168"/>
      <c r="G68" s="168"/>
      <c r="H68" s="168"/>
      <c r="I68" s="168"/>
      <c r="J68" s="169">
        <f>J130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127</v>
      </c>
      <c r="E69" s="168"/>
      <c r="F69" s="168"/>
      <c r="G69" s="168"/>
      <c r="H69" s="168"/>
      <c r="I69" s="168"/>
      <c r="J69" s="169">
        <f>J139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Obytná zóna Včelnice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104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SO102-D.04 - plynovod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Chodová Planá</v>
      </c>
      <c r="G83" s="40"/>
      <c r="H83" s="40"/>
      <c r="I83" s="32" t="s">
        <v>23</v>
      </c>
      <c r="J83" s="72" t="str">
        <f>IF(J12="","",J12)</f>
        <v>8. 3. 2023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Městys Chodová Planá</v>
      </c>
      <c r="G85" s="40"/>
      <c r="H85" s="40"/>
      <c r="I85" s="32" t="s">
        <v>31</v>
      </c>
      <c r="J85" s="36" t="str">
        <f>E21</f>
        <v>ing. Jaroslav Krystyník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29</v>
      </c>
      <c r="D86" s="40"/>
      <c r="E86" s="40"/>
      <c r="F86" s="27" t="str">
        <f>IF(E18="","",E18)</f>
        <v>Vyplň údaj</v>
      </c>
      <c r="G86" s="40"/>
      <c r="H86" s="40"/>
      <c r="I86" s="32" t="s">
        <v>36</v>
      </c>
      <c r="J86" s="36" t="str">
        <f>E24</f>
        <v>ing. Jaroslav Krystyník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0" customFormat="1" ht="29.28" customHeight="1">
      <c r="A88" s="171"/>
      <c r="B88" s="172"/>
      <c r="C88" s="173" t="s">
        <v>129</v>
      </c>
      <c r="D88" s="174" t="s">
        <v>59</v>
      </c>
      <c r="E88" s="174" t="s">
        <v>55</v>
      </c>
      <c r="F88" s="174" t="s">
        <v>56</v>
      </c>
      <c r="G88" s="174" t="s">
        <v>130</v>
      </c>
      <c r="H88" s="174" t="s">
        <v>131</v>
      </c>
      <c r="I88" s="174" t="s">
        <v>132</v>
      </c>
      <c r="J88" s="174" t="s">
        <v>109</v>
      </c>
      <c r="K88" s="175" t="s">
        <v>133</v>
      </c>
      <c r="L88" s="176"/>
      <c r="M88" s="92" t="s">
        <v>19</v>
      </c>
      <c r="N88" s="93" t="s">
        <v>44</v>
      </c>
      <c r="O88" s="93" t="s">
        <v>134</v>
      </c>
      <c r="P88" s="93" t="s">
        <v>135</v>
      </c>
      <c r="Q88" s="93" t="s">
        <v>136</v>
      </c>
      <c r="R88" s="93" t="s">
        <v>137</v>
      </c>
      <c r="S88" s="93" t="s">
        <v>138</v>
      </c>
      <c r="T88" s="94" t="s">
        <v>139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8"/>
      <c r="B89" s="39"/>
      <c r="C89" s="99" t="s">
        <v>140</v>
      </c>
      <c r="D89" s="40"/>
      <c r="E89" s="40"/>
      <c r="F89" s="40"/>
      <c r="G89" s="40"/>
      <c r="H89" s="40"/>
      <c r="I89" s="40"/>
      <c r="J89" s="177">
        <f>BK89</f>
        <v>0</v>
      </c>
      <c r="K89" s="40"/>
      <c r="L89" s="44"/>
      <c r="M89" s="95"/>
      <c r="N89" s="178"/>
      <c r="O89" s="96"/>
      <c r="P89" s="179">
        <f>P90+P95+P106+P111+P118+P121+P124+P127+P130+P139</f>
        <v>0</v>
      </c>
      <c r="Q89" s="96"/>
      <c r="R89" s="179">
        <f>R90+R95+R106+R111+R118+R121+R124+R127+R130+R139</f>
        <v>19.823679999999996</v>
      </c>
      <c r="S89" s="96"/>
      <c r="T89" s="180">
        <f>T90+T95+T106+T111+T118+T121+T124+T127+T130+T139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73</v>
      </c>
      <c r="AU89" s="17" t="s">
        <v>110</v>
      </c>
      <c r="BK89" s="181">
        <f>BK90+BK95+BK106+BK111+BK118+BK121+BK124+BK127+BK130+BK139</f>
        <v>0</v>
      </c>
    </row>
    <row r="90" s="11" customFormat="1" ht="25.92" customHeight="1">
      <c r="A90" s="11"/>
      <c r="B90" s="182"/>
      <c r="C90" s="183"/>
      <c r="D90" s="184" t="s">
        <v>73</v>
      </c>
      <c r="E90" s="185" t="s">
        <v>141</v>
      </c>
      <c r="F90" s="185" t="s">
        <v>142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SUM(P91:P94)</f>
        <v>0</v>
      </c>
      <c r="Q90" s="190"/>
      <c r="R90" s="191">
        <f>SUM(R91:R94)</f>
        <v>0.26517999999999997</v>
      </c>
      <c r="S90" s="190"/>
      <c r="T90" s="192">
        <f>SUM(T91:T94)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3" t="s">
        <v>82</v>
      </c>
      <c r="AT90" s="194" t="s">
        <v>73</v>
      </c>
      <c r="AU90" s="194" t="s">
        <v>74</v>
      </c>
      <c r="AY90" s="193" t="s">
        <v>143</v>
      </c>
      <c r="BK90" s="195">
        <f>SUM(BK91:BK94)</f>
        <v>0</v>
      </c>
    </row>
    <row r="91" s="2" customFormat="1" ht="16.5" customHeight="1">
      <c r="A91" s="38"/>
      <c r="B91" s="39"/>
      <c r="C91" s="196" t="s">
        <v>82</v>
      </c>
      <c r="D91" s="196" t="s">
        <v>144</v>
      </c>
      <c r="E91" s="197" t="s">
        <v>543</v>
      </c>
      <c r="F91" s="198" t="s">
        <v>544</v>
      </c>
      <c r="G91" s="199" t="s">
        <v>147</v>
      </c>
      <c r="H91" s="200">
        <v>2</v>
      </c>
      <c r="I91" s="201"/>
      <c r="J91" s="202">
        <f>ROUND(I91*H91,2)</f>
        <v>0</v>
      </c>
      <c r="K91" s="198" t="s">
        <v>148</v>
      </c>
      <c r="L91" s="44"/>
      <c r="M91" s="203" t="s">
        <v>19</v>
      </c>
      <c r="N91" s="204" t="s">
        <v>45</v>
      </c>
      <c r="O91" s="84"/>
      <c r="P91" s="205">
        <f>O91*H91</f>
        <v>0</v>
      </c>
      <c r="Q91" s="205">
        <v>0.0086899999999999998</v>
      </c>
      <c r="R91" s="205">
        <f>Q91*H91</f>
        <v>0.01738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149</v>
      </c>
      <c r="AT91" s="207" t="s">
        <v>144</v>
      </c>
      <c r="AU91" s="207" t="s">
        <v>82</v>
      </c>
      <c r="AY91" s="17" t="s">
        <v>143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82</v>
      </c>
      <c r="BK91" s="208">
        <f>ROUND(I91*H91,2)</f>
        <v>0</v>
      </c>
      <c r="BL91" s="17" t="s">
        <v>149</v>
      </c>
      <c r="BM91" s="207" t="s">
        <v>84</v>
      </c>
    </row>
    <row r="92" s="2" customFormat="1">
      <c r="A92" s="38"/>
      <c r="B92" s="39"/>
      <c r="C92" s="40"/>
      <c r="D92" s="209" t="s">
        <v>150</v>
      </c>
      <c r="E92" s="40"/>
      <c r="F92" s="210" t="s">
        <v>544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150</v>
      </c>
      <c r="AU92" s="17" t="s">
        <v>82</v>
      </c>
    </row>
    <row r="93" s="2" customFormat="1" ht="16.5" customHeight="1">
      <c r="A93" s="38"/>
      <c r="B93" s="39"/>
      <c r="C93" s="196" t="s">
        <v>84</v>
      </c>
      <c r="D93" s="196" t="s">
        <v>144</v>
      </c>
      <c r="E93" s="197" t="s">
        <v>145</v>
      </c>
      <c r="F93" s="198" t="s">
        <v>146</v>
      </c>
      <c r="G93" s="199" t="s">
        <v>147</v>
      </c>
      <c r="H93" s="200">
        <v>10</v>
      </c>
      <c r="I93" s="201"/>
      <c r="J93" s="202">
        <f>ROUND(I93*H93,2)</f>
        <v>0</v>
      </c>
      <c r="K93" s="198" t="s">
        <v>148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0.02478</v>
      </c>
      <c r="R93" s="205">
        <f>Q93*H93</f>
        <v>0.24779999999999999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149</v>
      </c>
      <c r="AT93" s="207" t="s">
        <v>144</v>
      </c>
      <c r="AU93" s="207" t="s">
        <v>82</v>
      </c>
      <c r="AY93" s="17" t="s">
        <v>143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149</v>
      </c>
      <c r="BM93" s="207" t="s">
        <v>149</v>
      </c>
    </row>
    <row r="94" s="2" customFormat="1">
      <c r="A94" s="38"/>
      <c r="B94" s="39"/>
      <c r="C94" s="40"/>
      <c r="D94" s="209" t="s">
        <v>150</v>
      </c>
      <c r="E94" s="40"/>
      <c r="F94" s="210" t="s">
        <v>146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150</v>
      </c>
      <c r="AU94" s="17" t="s">
        <v>82</v>
      </c>
    </row>
    <row r="95" s="11" customFormat="1" ht="25.92" customHeight="1">
      <c r="A95" s="11"/>
      <c r="B95" s="182"/>
      <c r="C95" s="183"/>
      <c r="D95" s="184" t="s">
        <v>73</v>
      </c>
      <c r="E95" s="185" t="s">
        <v>159</v>
      </c>
      <c r="F95" s="185" t="s">
        <v>160</v>
      </c>
      <c r="G95" s="183"/>
      <c r="H95" s="183"/>
      <c r="I95" s="186"/>
      <c r="J95" s="187">
        <f>BK95</f>
        <v>0</v>
      </c>
      <c r="K95" s="183"/>
      <c r="L95" s="188"/>
      <c r="M95" s="189"/>
      <c r="N95" s="190"/>
      <c r="O95" s="190"/>
      <c r="P95" s="191">
        <f>SUM(P96:P105)</f>
        <v>0</v>
      </c>
      <c r="Q95" s="190"/>
      <c r="R95" s="191">
        <f>SUM(R96:R105)</f>
        <v>0</v>
      </c>
      <c r="S95" s="190"/>
      <c r="T95" s="192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3" t="s">
        <v>82</v>
      </c>
      <c r="AT95" s="194" t="s">
        <v>73</v>
      </c>
      <c r="AU95" s="194" t="s">
        <v>74</v>
      </c>
      <c r="AY95" s="193" t="s">
        <v>143</v>
      </c>
      <c r="BK95" s="195">
        <f>SUM(BK96:BK105)</f>
        <v>0</v>
      </c>
    </row>
    <row r="96" s="2" customFormat="1" ht="16.5" customHeight="1">
      <c r="A96" s="38"/>
      <c r="B96" s="39"/>
      <c r="C96" s="196" t="s">
        <v>154</v>
      </c>
      <c r="D96" s="196" t="s">
        <v>144</v>
      </c>
      <c r="E96" s="197" t="s">
        <v>161</v>
      </c>
      <c r="F96" s="198" t="s">
        <v>162</v>
      </c>
      <c r="G96" s="199" t="s">
        <v>157</v>
      </c>
      <c r="H96" s="200">
        <v>6.7000000000000002</v>
      </c>
      <c r="I96" s="201"/>
      <c r="J96" s="202">
        <f>ROUND(I96*H96,2)</f>
        <v>0</v>
      </c>
      <c r="K96" s="198" t="s">
        <v>148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149</v>
      </c>
      <c r="AT96" s="207" t="s">
        <v>144</v>
      </c>
      <c r="AU96" s="207" t="s">
        <v>82</v>
      </c>
      <c r="AY96" s="17" t="s">
        <v>143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149</v>
      </c>
      <c r="BM96" s="207" t="s">
        <v>158</v>
      </c>
    </row>
    <row r="97" s="2" customFormat="1">
      <c r="A97" s="38"/>
      <c r="B97" s="39"/>
      <c r="C97" s="40"/>
      <c r="D97" s="209" t="s">
        <v>150</v>
      </c>
      <c r="E97" s="40"/>
      <c r="F97" s="210" t="s">
        <v>162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82</v>
      </c>
    </row>
    <row r="98" s="2" customFormat="1" ht="16.5" customHeight="1">
      <c r="A98" s="38"/>
      <c r="B98" s="39"/>
      <c r="C98" s="196" t="s">
        <v>149</v>
      </c>
      <c r="D98" s="196" t="s">
        <v>144</v>
      </c>
      <c r="E98" s="197" t="s">
        <v>452</v>
      </c>
      <c r="F98" s="198" t="s">
        <v>453</v>
      </c>
      <c r="G98" s="199" t="s">
        <v>157</v>
      </c>
      <c r="H98" s="200">
        <v>15.300000000000001</v>
      </c>
      <c r="I98" s="201"/>
      <c r="J98" s="202">
        <f>ROUND(I98*H98,2)</f>
        <v>0</v>
      </c>
      <c r="K98" s="198" t="s">
        <v>148</v>
      </c>
      <c r="L98" s="44"/>
      <c r="M98" s="203" t="s">
        <v>19</v>
      </c>
      <c r="N98" s="204" t="s">
        <v>45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149</v>
      </c>
      <c r="AT98" s="207" t="s">
        <v>144</v>
      </c>
      <c r="AU98" s="207" t="s">
        <v>82</v>
      </c>
      <c r="AY98" s="17" t="s">
        <v>143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82</v>
      </c>
      <c r="BK98" s="208">
        <f>ROUND(I98*H98,2)</f>
        <v>0</v>
      </c>
      <c r="BL98" s="17" t="s">
        <v>149</v>
      </c>
      <c r="BM98" s="207" t="s">
        <v>163</v>
      </c>
    </row>
    <row r="99" s="2" customFormat="1">
      <c r="A99" s="38"/>
      <c r="B99" s="39"/>
      <c r="C99" s="40"/>
      <c r="D99" s="209" t="s">
        <v>150</v>
      </c>
      <c r="E99" s="40"/>
      <c r="F99" s="210" t="s">
        <v>453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150</v>
      </c>
      <c r="AU99" s="17" t="s">
        <v>82</v>
      </c>
    </row>
    <row r="100" s="2" customFormat="1" ht="16.5" customHeight="1">
      <c r="A100" s="38"/>
      <c r="B100" s="39"/>
      <c r="C100" s="196" t="s">
        <v>164</v>
      </c>
      <c r="D100" s="196" t="s">
        <v>144</v>
      </c>
      <c r="E100" s="197" t="s">
        <v>168</v>
      </c>
      <c r="F100" s="198" t="s">
        <v>169</v>
      </c>
      <c r="G100" s="199" t="s">
        <v>157</v>
      </c>
      <c r="H100" s="200">
        <v>7.7000000000000002</v>
      </c>
      <c r="I100" s="201"/>
      <c r="J100" s="202">
        <f>ROUND(I100*H100,2)</f>
        <v>0</v>
      </c>
      <c r="K100" s="198" t="s">
        <v>148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149</v>
      </c>
      <c r="AT100" s="207" t="s">
        <v>144</v>
      </c>
      <c r="AU100" s="207" t="s">
        <v>82</v>
      </c>
      <c r="AY100" s="17" t="s">
        <v>143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149</v>
      </c>
      <c r="BM100" s="207" t="s">
        <v>167</v>
      </c>
    </row>
    <row r="101" s="2" customFormat="1">
      <c r="A101" s="38"/>
      <c r="B101" s="39"/>
      <c r="C101" s="40"/>
      <c r="D101" s="209" t="s">
        <v>150</v>
      </c>
      <c r="E101" s="40"/>
      <c r="F101" s="210" t="s">
        <v>169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82</v>
      </c>
    </row>
    <row r="102" s="2" customFormat="1" ht="16.5" customHeight="1">
      <c r="A102" s="38"/>
      <c r="B102" s="39"/>
      <c r="C102" s="196" t="s">
        <v>158</v>
      </c>
      <c r="D102" s="196" t="s">
        <v>144</v>
      </c>
      <c r="E102" s="197" t="s">
        <v>454</v>
      </c>
      <c r="F102" s="198" t="s">
        <v>455</v>
      </c>
      <c r="G102" s="199" t="s">
        <v>157</v>
      </c>
      <c r="H102" s="200">
        <v>15.300000000000001</v>
      </c>
      <c r="I102" s="201"/>
      <c r="J102" s="202">
        <f>ROUND(I102*H102,2)</f>
        <v>0</v>
      </c>
      <c r="K102" s="198" t="s">
        <v>148</v>
      </c>
      <c r="L102" s="44"/>
      <c r="M102" s="203" t="s">
        <v>19</v>
      </c>
      <c r="N102" s="204" t="s">
        <v>45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149</v>
      </c>
      <c r="AT102" s="207" t="s">
        <v>144</v>
      </c>
      <c r="AU102" s="207" t="s">
        <v>82</v>
      </c>
      <c r="AY102" s="17" t="s">
        <v>143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82</v>
      </c>
      <c r="BK102" s="208">
        <f>ROUND(I102*H102,2)</f>
        <v>0</v>
      </c>
      <c r="BL102" s="17" t="s">
        <v>149</v>
      </c>
      <c r="BM102" s="207" t="s">
        <v>8</v>
      </c>
    </row>
    <row r="103" s="2" customFormat="1">
      <c r="A103" s="38"/>
      <c r="B103" s="39"/>
      <c r="C103" s="40"/>
      <c r="D103" s="209" t="s">
        <v>150</v>
      </c>
      <c r="E103" s="40"/>
      <c r="F103" s="210" t="s">
        <v>455</v>
      </c>
      <c r="G103" s="40"/>
      <c r="H103" s="40"/>
      <c r="I103" s="211"/>
      <c r="J103" s="40"/>
      <c r="K103" s="40"/>
      <c r="L103" s="44"/>
      <c r="M103" s="212"/>
      <c r="N103" s="21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150</v>
      </c>
      <c r="AU103" s="17" t="s">
        <v>82</v>
      </c>
    </row>
    <row r="104" s="2" customFormat="1" ht="16.5" customHeight="1">
      <c r="A104" s="38"/>
      <c r="B104" s="39"/>
      <c r="C104" s="196" t="s">
        <v>170</v>
      </c>
      <c r="D104" s="196" t="s">
        <v>144</v>
      </c>
      <c r="E104" s="197" t="s">
        <v>174</v>
      </c>
      <c r="F104" s="198" t="s">
        <v>175</v>
      </c>
      <c r="G104" s="199" t="s">
        <v>157</v>
      </c>
      <c r="H104" s="200">
        <v>7.7000000000000002</v>
      </c>
      <c r="I104" s="201"/>
      <c r="J104" s="202">
        <f>ROUND(I104*H104,2)</f>
        <v>0</v>
      </c>
      <c r="K104" s="198" t="s">
        <v>148</v>
      </c>
      <c r="L104" s="44"/>
      <c r="M104" s="203" t="s">
        <v>19</v>
      </c>
      <c r="N104" s="204" t="s">
        <v>45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149</v>
      </c>
      <c r="AT104" s="207" t="s">
        <v>144</v>
      </c>
      <c r="AU104" s="207" t="s">
        <v>82</v>
      </c>
      <c r="AY104" s="17" t="s">
        <v>143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82</v>
      </c>
      <c r="BK104" s="208">
        <f>ROUND(I104*H104,2)</f>
        <v>0</v>
      </c>
      <c r="BL104" s="17" t="s">
        <v>149</v>
      </c>
      <c r="BM104" s="207" t="s">
        <v>173</v>
      </c>
    </row>
    <row r="105" s="2" customFormat="1">
      <c r="A105" s="38"/>
      <c r="B105" s="39"/>
      <c r="C105" s="40"/>
      <c r="D105" s="209" t="s">
        <v>150</v>
      </c>
      <c r="E105" s="40"/>
      <c r="F105" s="210" t="s">
        <v>175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150</v>
      </c>
      <c r="AU105" s="17" t="s">
        <v>82</v>
      </c>
    </row>
    <row r="106" s="11" customFormat="1" ht="25.92" customHeight="1">
      <c r="A106" s="11"/>
      <c r="B106" s="182"/>
      <c r="C106" s="183"/>
      <c r="D106" s="184" t="s">
        <v>73</v>
      </c>
      <c r="E106" s="185" t="s">
        <v>176</v>
      </c>
      <c r="F106" s="185" t="s">
        <v>205</v>
      </c>
      <c r="G106" s="183"/>
      <c r="H106" s="183"/>
      <c r="I106" s="186"/>
      <c r="J106" s="187">
        <f>BK106</f>
        <v>0</v>
      </c>
      <c r="K106" s="183"/>
      <c r="L106" s="188"/>
      <c r="M106" s="189"/>
      <c r="N106" s="190"/>
      <c r="O106" s="190"/>
      <c r="P106" s="191">
        <f>SUM(P107:P110)</f>
        <v>0</v>
      </c>
      <c r="Q106" s="190"/>
      <c r="R106" s="191">
        <f>SUM(R107:R110)</f>
        <v>0</v>
      </c>
      <c r="S106" s="190"/>
      <c r="T106" s="192">
        <f>SUM(T107:T110)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3" t="s">
        <v>82</v>
      </c>
      <c r="AT106" s="194" t="s">
        <v>73</v>
      </c>
      <c r="AU106" s="194" t="s">
        <v>74</v>
      </c>
      <c r="AY106" s="193" t="s">
        <v>143</v>
      </c>
      <c r="BK106" s="195">
        <f>SUM(BK107:BK110)</f>
        <v>0</v>
      </c>
    </row>
    <row r="107" s="2" customFormat="1" ht="16.5" customHeight="1">
      <c r="A107" s="38"/>
      <c r="B107" s="39"/>
      <c r="C107" s="196" t="s">
        <v>163</v>
      </c>
      <c r="D107" s="196" t="s">
        <v>144</v>
      </c>
      <c r="E107" s="197" t="s">
        <v>207</v>
      </c>
      <c r="F107" s="198" t="s">
        <v>208</v>
      </c>
      <c r="G107" s="199" t="s">
        <v>157</v>
      </c>
      <c r="H107" s="200">
        <v>30.600000000000001</v>
      </c>
      <c r="I107" s="201"/>
      <c r="J107" s="202">
        <f>ROUND(I107*H107,2)</f>
        <v>0</v>
      </c>
      <c r="K107" s="198" t="s">
        <v>148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149</v>
      </c>
      <c r="AT107" s="207" t="s">
        <v>144</v>
      </c>
      <c r="AU107" s="207" t="s">
        <v>82</v>
      </c>
      <c r="AY107" s="17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149</v>
      </c>
      <c r="BM107" s="207" t="s">
        <v>176</v>
      </c>
    </row>
    <row r="108" s="2" customFormat="1">
      <c r="A108" s="38"/>
      <c r="B108" s="39"/>
      <c r="C108" s="40"/>
      <c r="D108" s="209" t="s">
        <v>150</v>
      </c>
      <c r="E108" s="40"/>
      <c r="F108" s="210" t="s">
        <v>208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82</v>
      </c>
    </row>
    <row r="109" s="2" customFormat="1" ht="16.5" customHeight="1">
      <c r="A109" s="38"/>
      <c r="B109" s="39"/>
      <c r="C109" s="196" t="s">
        <v>177</v>
      </c>
      <c r="D109" s="196" t="s">
        <v>144</v>
      </c>
      <c r="E109" s="197" t="s">
        <v>482</v>
      </c>
      <c r="F109" s="198" t="s">
        <v>211</v>
      </c>
      <c r="G109" s="199" t="s">
        <v>157</v>
      </c>
      <c r="H109" s="200">
        <v>11.5</v>
      </c>
      <c r="I109" s="201"/>
      <c r="J109" s="202">
        <f>ROUND(I109*H109,2)</f>
        <v>0</v>
      </c>
      <c r="K109" s="198" t="s">
        <v>148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149</v>
      </c>
      <c r="AT109" s="207" t="s">
        <v>144</v>
      </c>
      <c r="AU109" s="207" t="s">
        <v>82</v>
      </c>
      <c r="AY109" s="17" t="s">
        <v>143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149</v>
      </c>
      <c r="BM109" s="207" t="s">
        <v>180</v>
      </c>
    </row>
    <row r="110" s="2" customFormat="1">
      <c r="A110" s="38"/>
      <c r="B110" s="39"/>
      <c r="C110" s="40"/>
      <c r="D110" s="209" t="s">
        <v>150</v>
      </c>
      <c r="E110" s="40"/>
      <c r="F110" s="210" t="s">
        <v>211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150</v>
      </c>
      <c r="AU110" s="17" t="s">
        <v>82</v>
      </c>
    </row>
    <row r="111" s="11" customFormat="1" ht="25.92" customHeight="1">
      <c r="A111" s="11"/>
      <c r="B111" s="182"/>
      <c r="C111" s="183"/>
      <c r="D111" s="184" t="s">
        <v>73</v>
      </c>
      <c r="E111" s="185" t="s">
        <v>206</v>
      </c>
      <c r="F111" s="185" t="s">
        <v>213</v>
      </c>
      <c r="G111" s="183"/>
      <c r="H111" s="183"/>
      <c r="I111" s="186"/>
      <c r="J111" s="187">
        <f>BK111</f>
        <v>0</v>
      </c>
      <c r="K111" s="183"/>
      <c r="L111" s="188"/>
      <c r="M111" s="189"/>
      <c r="N111" s="190"/>
      <c r="O111" s="190"/>
      <c r="P111" s="191">
        <f>SUM(P112:P117)</f>
        <v>0</v>
      </c>
      <c r="Q111" s="190"/>
      <c r="R111" s="191">
        <f>SUM(R112:R117)</f>
        <v>15.299999999999999</v>
      </c>
      <c r="S111" s="190"/>
      <c r="T111" s="192">
        <f>SUM(T112:T117)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193" t="s">
        <v>82</v>
      </c>
      <c r="AT111" s="194" t="s">
        <v>73</v>
      </c>
      <c r="AU111" s="194" t="s">
        <v>74</v>
      </c>
      <c r="AY111" s="193" t="s">
        <v>143</v>
      </c>
      <c r="BK111" s="195">
        <f>SUM(BK112:BK117)</f>
        <v>0</v>
      </c>
    </row>
    <row r="112" s="2" customFormat="1" ht="16.5" customHeight="1">
      <c r="A112" s="38"/>
      <c r="B112" s="39"/>
      <c r="C112" s="196" t="s">
        <v>167</v>
      </c>
      <c r="D112" s="196" t="s">
        <v>144</v>
      </c>
      <c r="E112" s="197" t="s">
        <v>215</v>
      </c>
      <c r="F112" s="198" t="s">
        <v>216</v>
      </c>
      <c r="G112" s="199" t="s">
        <v>157</v>
      </c>
      <c r="H112" s="200">
        <v>11.5</v>
      </c>
      <c r="I112" s="201"/>
      <c r="J112" s="202">
        <f>ROUND(I112*H112,2)</f>
        <v>0</v>
      </c>
      <c r="K112" s="198" t="s">
        <v>148</v>
      </c>
      <c r="L112" s="44"/>
      <c r="M112" s="203" t="s">
        <v>19</v>
      </c>
      <c r="N112" s="204" t="s">
        <v>45</v>
      </c>
      <c r="O112" s="84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7" t="s">
        <v>149</v>
      </c>
      <c r="AT112" s="207" t="s">
        <v>144</v>
      </c>
      <c r="AU112" s="207" t="s">
        <v>82</v>
      </c>
      <c r="AY112" s="17" t="s">
        <v>143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7" t="s">
        <v>82</v>
      </c>
      <c r="BK112" s="208">
        <f>ROUND(I112*H112,2)</f>
        <v>0</v>
      </c>
      <c r="BL112" s="17" t="s">
        <v>149</v>
      </c>
      <c r="BM112" s="207" t="s">
        <v>183</v>
      </c>
    </row>
    <row r="113" s="2" customFormat="1">
      <c r="A113" s="38"/>
      <c r="B113" s="39"/>
      <c r="C113" s="40"/>
      <c r="D113" s="209" t="s">
        <v>150</v>
      </c>
      <c r="E113" s="40"/>
      <c r="F113" s="210" t="s">
        <v>216</v>
      </c>
      <c r="G113" s="40"/>
      <c r="H113" s="40"/>
      <c r="I113" s="211"/>
      <c r="J113" s="40"/>
      <c r="K113" s="40"/>
      <c r="L113" s="44"/>
      <c r="M113" s="212"/>
      <c r="N113" s="21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150</v>
      </c>
      <c r="AU113" s="17" t="s">
        <v>82</v>
      </c>
    </row>
    <row r="114" s="2" customFormat="1" ht="16.5" customHeight="1">
      <c r="A114" s="38"/>
      <c r="B114" s="39"/>
      <c r="C114" s="196" t="s">
        <v>141</v>
      </c>
      <c r="D114" s="196" t="s">
        <v>144</v>
      </c>
      <c r="E114" s="197" t="s">
        <v>218</v>
      </c>
      <c r="F114" s="198" t="s">
        <v>219</v>
      </c>
      <c r="G114" s="199" t="s">
        <v>157</v>
      </c>
      <c r="H114" s="200">
        <v>19.100000000000001</v>
      </c>
      <c r="I114" s="201"/>
      <c r="J114" s="202">
        <f>ROUND(I114*H114,2)</f>
        <v>0</v>
      </c>
      <c r="K114" s="198" t="s">
        <v>148</v>
      </c>
      <c r="L114" s="44"/>
      <c r="M114" s="203" t="s">
        <v>19</v>
      </c>
      <c r="N114" s="204" t="s">
        <v>45</v>
      </c>
      <c r="O114" s="84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149</v>
      </c>
      <c r="AT114" s="207" t="s">
        <v>144</v>
      </c>
      <c r="AU114" s="207" t="s">
        <v>82</v>
      </c>
      <c r="AY114" s="17" t="s">
        <v>143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82</v>
      </c>
      <c r="BK114" s="208">
        <f>ROUND(I114*H114,2)</f>
        <v>0</v>
      </c>
      <c r="BL114" s="17" t="s">
        <v>149</v>
      </c>
      <c r="BM114" s="207" t="s">
        <v>186</v>
      </c>
    </row>
    <row r="115" s="2" customFormat="1">
      <c r="A115" s="38"/>
      <c r="B115" s="39"/>
      <c r="C115" s="40"/>
      <c r="D115" s="209" t="s">
        <v>150</v>
      </c>
      <c r="E115" s="40"/>
      <c r="F115" s="210" t="s">
        <v>219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150</v>
      </c>
      <c r="AU115" s="17" t="s">
        <v>82</v>
      </c>
    </row>
    <row r="116" s="2" customFormat="1" ht="16.5" customHeight="1">
      <c r="A116" s="38"/>
      <c r="B116" s="39"/>
      <c r="C116" s="196" t="s">
        <v>8</v>
      </c>
      <c r="D116" s="196" t="s">
        <v>144</v>
      </c>
      <c r="E116" s="197" t="s">
        <v>221</v>
      </c>
      <c r="F116" s="198" t="s">
        <v>222</v>
      </c>
      <c r="G116" s="199" t="s">
        <v>157</v>
      </c>
      <c r="H116" s="200">
        <v>9</v>
      </c>
      <c r="I116" s="201"/>
      <c r="J116" s="202">
        <f>ROUND(I116*H116,2)</f>
        <v>0</v>
      </c>
      <c r="K116" s="198" t="s">
        <v>148</v>
      </c>
      <c r="L116" s="44"/>
      <c r="M116" s="203" t="s">
        <v>19</v>
      </c>
      <c r="N116" s="204" t="s">
        <v>45</v>
      </c>
      <c r="O116" s="84"/>
      <c r="P116" s="205">
        <f>O116*H116</f>
        <v>0</v>
      </c>
      <c r="Q116" s="205">
        <v>1.7</v>
      </c>
      <c r="R116" s="205">
        <f>Q116*H116</f>
        <v>15.299999999999999</v>
      </c>
      <c r="S116" s="205">
        <v>0</v>
      </c>
      <c r="T116" s="20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149</v>
      </c>
      <c r="AT116" s="207" t="s">
        <v>144</v>
      </c>
      <c r="AU116" s="207" t="s">
        <v>82</v>
      </c>
      <c r="AY116" s="17" t="s">
        <v>143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7" t="s">
        <v>82</v>
      </c>
      <c r="BK116" s="208">
        <f>ROUND(I116*H116,2)</f>
        <v>0</v>
      </c>
      <c r="BL116" s="17" t="s">
        <v>149</v>
      </c>
      <c r="BM116" s="207" t="s">
        <v>189</v>
      </c>
    </row>
    <row r="117" s="2" customFormat="1">
      <c r="A117" s="38"/>
      <c r="B117" s="39"/>
      <c r="C117" s="40"/>
      <c r="D117" s="209" t="s">
        <v>150</v>
      </c>
      <c r="E117" s="40"/>
      <c r="F117" s="210" t="s">
        <v>222</v>
      </c>
      <c r="G117" s="40"/>
      <c r="H117" s="40"/>
      <c r="I117" s="211"/>
      <c r="J117" s="40"/>
      <c r="K117" s="40"/>
      <c r="L117" s="44"/>
      <c r="M117" s="212"/>
      <c r="N117" s="21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150</v>
      </c>
      <c r="AU117" s="17" t="s">
        <v>82</v>
      </c>
    </row>
    <row r="118" s="11" customFormat="1" ht="25.92" customHeight="1">
      <c r="A118" s="11"/>
      <c r="B118" s="182"/>
      <c r="C118" s="183"/>
      <c r="D118" s="184" t="s">
        <v>73</v>
      </c>
      <c r="E118" s="185" t="s">
        <v>227</v>
      </c>
      <c r="F118" s="185" t="s">
        <v>228</v>
      </c>
      <c r="G118" s="183"/>
      <c r="H118" s="183"/>
      <c r="I118" s="186"/>
      <c r="J118" s="187">
        <f>BK118</f>
        <v>0</v>
      </c>
      <c r="K118" s="183"/>
      <c r="L118" s="188"/>
      <c r="M118" s="189"/>
      <c r="N118" s="190"/>
      <c r="O118" s="190"/>
      <c r="P118" s="191">
        <f>SUM(P119:P120)</f>
        <v>0</v>
      </c>
      <c r="Q118" s="190"/>
      <c r="R118" s="191">
        <f>SUM(R119:R120)</f>
        <v>0</v>
      </c>
      <c r="S118" s="190"/>
      <c r="T118" s="192">
        <f>SUM(T119:T120)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3" t="s">
        <v>82</v>
      </c>
      <c r="AT118" s="194" t="s">
        <v>73</v>
      </c>
      <c r="AU118" s="194" t="s">
        <v>74</v>
      </c>
      <c r="AY118" s="193" t="s">
        <v>143</v>
      </c>
      <c r="BK118" s="195">
        <f>SUM(BK119:BK120)</f>
        <v>0</v>
      </c>
    </row>
    <row r="119" s="2" customFormat="1" ht="24.15" customHeight="1">
      <c r="A119" s="38"/>
      <c r="B119" s="39"/>
      <c r="C119" s="196" t="s">
        <v>159</v>
      </c>
      <c r="D119" s="196" t="s">
        <v>144</v>
      </c>
      <c r="E119" s="197" t="s">
        <v>230</v>
      </c>
      <c r="F119" s="198" t="s">
        <v>231</v>
      </c>
      <c r="G119" s="199" t="s">
        <v>232</v>
      </c>
      <c r="H119" s="200">
        <v>19.100000000000001</v>
      </c>
      <c r="I119" s="201"/>
      <c r="J119" s="202">
        <f>ROUND(I119*H119,2)</f>
        <v>0</v>
      </c>
      <c r="K119" s="198" t="s">
        <v>19</v>
      </c>
      <c r="L119" s="44"/>
      <c r="M119" s="203" t="s">
        <v>19</v>
      </c>
      <c r="N119" s="204" t="s">
        <v>45</v>
      </c>
      <c r="O119" s="84"/>
      <c r="P119" s="205">
        <f>O119*H119</f>
        <v>0</v>
      </c>
      <c r="Q119" s="205">
        <v>0</v>
      </c>
      <c r="R119" s="205">
        <f>Q119*H119</f>
        <v>0</v>
      </c>
      <c r="S119" s="205">
        <v>0</v>
      </c>
      <c r="T119" s="20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7" t="s">
        <v>149</v>
      </c>
      <c r="AT119" s="207" t="s">
        <v>144</v>
      </c>
      <c r="AU119" s="207" t="s">
        <v>82</v>
      </c>
      <c r="AY119" s="17" t="s">
        <v>143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7" t="s">
        <v>82</v>
      </c>
      <c r="BK119" s="208">
        <f>ROUND(I119*H119,2)</f>
        <v>0</v>
      </c>
      <c r="BL119" s="17" t="s">
        <v>149</v>
      </c>
      <c r="BM119" s="207" t="s">
        <v>195</v>
      </c>
    </row>
    <row r="120" s="2" customFormat="1">
      <c r="A120" s="38"/>
      <c r="B120" s="39"/>
      <c r="C120" s="40"/>
      <c r="D120" s="209" t="s">
        <v>150</v>
      </c>
      <c r="E120" s="40"/>
      <c r="F120" s="210" t="s">
        <v>231</v>
      </c>
      <c r="G120" s="40"/>
      <c r="H120" s="40"/>
      <c r="I120" s="211"/>
      <c r="J120" s="40"/>
      <c r="K120" s="40"/>
      <c r="L120" s="44"/>
      <c r="M120" s="212"/>
      <c r="N120" s="21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150</v>
      </c>
      <c r="AU120" s="17" t="s">
        <v>82</v>
      </c>
    </row>
    <row r="121" s="11" customFormat="1" ht="25.92" customHeight="1">
      <c r="A121" s="11"/>
      <c r="B121" s="182"/>
      <c r="C121" s="183"/>
      <c r="D121" s="184" t="s">
        <v>73</v>
      </c>
      <c r="E121" s="185" t="s">
        <v>247</v>
      </c>
      <c r="F121" s="185" t="s">
        <v>248</v>
      </c>
      <c r="G121" s="183"/>
      <c r="H121" s="183"/>
      <c r="I121" s="186"/>
      <c r="J121" s="187">
        <f>BK121</f>
        <v>0</v>
      </c>
      <c r="K121" s="183"/>
      <c r="L121" s="188"/>
      <c r="M121" s="189"/>
      <c r="N121" s="190"/>
      <c r="O121" s="190"/>
      <c r="P121" s="191">
        <f>SUM(P122:P123)</f>
        <v>0</v>
      </c>
      <c r="Q121" s="190"/>
      <c r="R121" s="191">
        <f>SUM(R122:R123)</f>
        <v>4.2584999999999997</v>
      </c>
      <c r="S121" s="190"/>
      <c r="T121" s="192">
        <f>SUM(T122:T123)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3" t="s">
        <v>82</v>
      </c>
      <c r="AT121" s="194" t="s">
        <v>73</v>
      </c>
      <c r="AU121" s="194" t="s">
        <v>74</v>
      </c>
      <c r="AY121" s="193" t="s">
        <v>143</v>
      </c>
      <c r="BK121" s="195">
        <f>SUM(BK122:BK123)</f>
        <v>0</v>
      </c>
    </row>
    <row r="122" s="2" customFormat="1" ht="16.5" customHeight="1">
      <c r="A122" s="38"/>
      <c r="B122" s="39"/>
      <c r="C122" s="196" t="s">
        <v>173</v>
      </c>
      <c r="D122" s="196" t="s">
        <v>144</v>
      </c>
      <c r="E122" s="197" t="s">
        <v>250</v>
      </c>
      <c r="F122" s="198" t="s">
        <v>251</v>
      </c>
      <c r="G122" s="199" t="s">
        <v>157</v>
      </c>
      <c r="H122" s="200">
        <v>2.5</v>
      </c>
      <c r="I122" s="201"/>
      <c r="J122" s="202">
        <f>ROUND(I122*H122,2)</f>
        <v>0</v>
      </c>
      <c r="K122" s="198" t="s">
        <v>148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1.7034</v>
      </c>
      <c r="R122" s="205">
        <f>Q122*H122</f>
        <v>4.2584999999999997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149</v>
      </c>
      <c r="AT122" s="207" t="s">
        <v>144</v>
      </c>
      <c r="AU122" s="207" t="s">
        <v>82</v>
      </c>
      <c r="AY122" s="17" t="s">
        <v>143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149</v>
      </c>
      <c r="BM122" s="207" t="s">
        <v>198</v>
      </c>
    </row>
    <row r="123" s="2" customFormat="1">
      <c r="A123" s="38"/>
      <c r="B123" s="39"/>
      <c r="C123" s="40"/>
      <c r="D123" s="209" t="s">
        <v>150</v>
      </c>
      <c r="E123" s="40"/>
      <c r="F123" s="210" t="s">
        <v>251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150</v>
      </c>
      <c r="AU123" s="17" t="s">
        <v>82</v>
      </c>
    </row>
    <row r="124" s="11" customFormat="1" ht="25.92" customHeight="1">
      <c r="A124" s="11"/>
      <c r="B124" s="182"/>
      <c r="C124" s="183"/>
      <c r="D124" s="184" t="s">
        <v>73</v>
      </c>
      <c r="E124" s="185" t="s">
        <v>324</v>
      </c>
      <c r="F124" s="185" t="s">
        <v>325</v>
      </c>
      <c r="G124" s="183"/>
      <c r="H124" s="183"/>
      <c r="I124" s="186"/>
      <c r="J124" s="187">
        <f>BK124</f>
        <v>0</v>
      </c>
      <c r="K124" s="183"/>
      <c r="L124" s="188"/>
      <c r="M124" s="189"/>
      <c r="N124" s="190"/>
      <c r="O124" s="190"/>
      <c r="P124" s="191">
        <f>SUM(P125:P126)</f>
        <v>0</v>
      </c>
      <c r="Q124" s="190"/>
      <c r="R124" s="191">
        <f>SUM(R125:R126)</f>
        <v>0</v>
      </c>
      <c r="S124" s="190"/>
      <c r="T124" s="192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3" t="s">
        <v>82</v>
      </c>
      <c r="AT124" s="194" t="s">
        <v>73</v>
      </c>
      <c r="AU124" s="194" t="s">
        <v>74</v>
      </c>
      <c r="AY124" s="193" t="s">
        <v>143</v>
      </c>
      <c r="BK124" s="195">
        <f>SUM(BK125:BK126)</f>
        <v>0</v>
      </c>
    </row>
    <row r="125" s="2" customFormat="1" ht="16.5" customHeight="1">
      <c r="A125" s="38"/>
      <c r="B125" s="39"/>
      <c r="C125" s="196" t="s">
        <v>190</v>
      </c>
      <c r="D125" s="196" t="s">
        <v>144</v>
      </c>
      <c r="E125" s="197" t="s">
        <v>326</v>
      </c>
      <c r="F125" s="198" t="s">
        <v>327</v>
      </c>
      <c r="G125" s="199" t="s">
        <v>232</v>
      </c>
      <c r="H125" s="200">
        <v>19.824000000000002</v>
      </c>
      <c r="I125" s="201"/>
      <c r="J125" s="202">
        <f>ROUND(I125*H125,2)</f>
        <v>0</v>
      </c>
      <c r="K125" s="198" t="s">
        <v>148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149</v>
      </c>
      <c r="AT125" s="207" t="s">
        <v>144</v>
      </c>
      <c r="AU125" s="207" t="s">
        <v>82</v>
      </c>
      <c r="AY125" s="17" t="s">
        <v>143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149</v>
      </c>
      <c r="BM125" s="207" t="s">
        <v>201</v>
      </c>
    </row>
    <row r="126" s="2" customFormat="1">
      <c r="A126" s="38"/>
      <c r="B126" s="39"/>
      <c r="C126" s="40"/>
      <c r="D126" s="209" t="s">
        <v>150</v>
      </c>
      <c r="E126" s="40"/>
      <c r="F126" s="210" t="s">
        <v>327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82</v>
      </c>
    </row>
    <row r="127" s="11" customFormat="1" ht="25.92" customHeight="1">
      <c r="A127" s="11"/>
      <c r="B127" s="182"/>
      <c r="C127" s="183"/>
      <c r="D127" s="184" t="s">
        <v>73</v>
      </c>
      <c r="E127" s="185" t="s">
        <v>509</v>
      </c>
      <c r="F127" s="185" t="s">
        <v>510</v>
      </c>
      <c r="G127" s="183"/>
      <c r="H127" s="183"/>
      <c r="I127" s="186"/>
      <c r="J127" s="187">
        <f>BK127</f>
        <v>0</v>
      </c>
      <c r="K127" s="183"/>
      <c r="L127" s="188"/>
      <c r="M127" s="189"/>
      <c r="N127" s="190"/>
      <c r="O127" s="190"/>
      <c r="P127" s="191">
        <f>SUM(P128:P129)</f>
        <v>0</v>
      </c>
      <c r="Q127" s="190"/>
      <c r="R127" s="191">
        <f>SUM(R128:R129)</f>
        <v>0</v>
      </c>
      <c r="S127" s="190"/>
      <c r="T127" s="192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93" t="s">
        <v>82</v>
      </c>
      <c r="AT127" s="194" t="s">
        <v>73</v>
      </c>
      <c r="AU127" s="194" t="s">
        <v>74</v>
      </c>
      <c r="AY127" s="193" t="s">
        <v>143</v>
      </c>
      <c r="BK127" s="195">
        <f>SUM(BK128:BK129)</f>
        <v>0</v>
      </c>
    </row>
    <row r="128" s="2" customFormat="1" ht="16.5" customHeight="1">
      <c r="A128" s="38"/>
      <c r="B128" s="39"/>
      <c r="C128" s="196" t="s">
        <v>176</v>
      </c>
      <c r="D128" s="196" t="s">
        <v>144</v>
      </c>
      <c r="E128" s="197" t="s">
        <v>511</v>
      </c>
      <c r="F128" s="198" t="s">
        <v>512</v>
      </c>
      <c r="G128" s="199" t="s">
        <v>147</v>
      </c>
      <c r="H128" s="200">
        <v>29</v>
      </c>
      <c r="I128" s="201"/>
      <c r="J128" s="202">
        <f>ROUND(I128*H128,2)</f>
        <v>0</v>
      </c>
      <c r="K128" s="198" t="s">
        <v>148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149</v>
      </c>
      <c r="AT128" s="207" t="s">
        <v>144</v>
      </c>
      <c r="AU128" s="207" t="s">
        <v>82</v>
      </c>
      <c r="AY128" s="17" t="s">
        <v>143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149</v>
      </c>
      <c r="BM128" s="207" t="s">
        <v>204</v>
      </c>
    </row>
    <row r="129" s="2" customFormat="1">
      <c r="A129" s="38"/>
      <c r="B129" s="39"/>
      <c r="C129" s="40"/>
      <c r="D129" s="209" t="s">
        <v>150</v>
      </c>
      <c r="E129" s="40"/>
      <c r="F129" s="210" t="s">
        <v>513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150</v>
      </c>
      <c r="AU129" s="17" t="s">
        <v>82</v>
      </c>
    </row>
    <row r="130" s="11" customFormat="1" ht="25.92" customHeight="1">
      <c r="A130" s="11"/>
      <c r="B130" s="182"/>
      <c r="C130" s="183"/>
      <c r="D130" s="184" t="s">
        <v>73</v>
      </c>
      <c r="E130" s="185" t="s">
        <v>545</v>
      </c>
      <c r="F130" s="185" t="s">
        <v>546</v>
      </c>
      <c r="G130" s="183"/>
      <c r="H130" s="183"/>
      <c r="I130" s="186"/>
      <c r="J130" s="187">
        <f>BK130</f>
        <v>0</v>
      </c>
      <c r="K130" s="183"/>
      <c r="L130" s="188"/>
      <c r="M130" s="189"/>
      <c r="N130" s="190"/>
      <c r="O130" s="190"/>
      <c r="P130" s="191">
        <f>SUM(P131:P138)</f>
        <v>0</v>
      </c>
      <c r="Q130" s="190"/>
      <c r="R130" s="191">
        <f>SUM(R131:R138)</f>
        <v>0</v>
      </c>
      <c r="S130" s="190"/>
      <c r="T130" s="192">
        <f>SUM(T131:T138)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3" t="s">
        <v>82</v>
      </c>
      <c r="AT130" s="194" t="s">
        <v>73</v>
      </c>
      <c r="AU130" s="194" t="s">
        <v>74</v>
      </c>
      <c r="AY130" s="193" t="s">
        <v>143</v>
      </c>
      <c r="BK130" s="195">
        <f>SUM(BK131:BK138)</f>
        <v>0</v>
      </c>
    </row>
    <row r="131" s="2" customFormat="1" ht="16.5" customHeight="1">
      <c r="A131" s="38"/>
      <c r="B131" s="39"/>
      <c r="C131" s="196" t="s">
        <v>206</v>
      </c>
      <c r="D131" s="196" t="s">
        <v>144</v>
      </c>
      <c r="E131" s="197" t="s">
        <v>547</v>
      </c>
      <c r="F131" s="198" t="s">
        <v>548</v>
      </c>
      <c r="G131" s="199" t="s">
        <v>147</v>
      </c>
      <c r="H131" s="200">
        <v>29</v>
      </c>
      <c r="I131" s="201"/>
      <c r="J131" s="202">
        <f>ROUND(I131*H131,2)</f>
        <v>0</v>
      </c>
      <c r="K131" s="198" t="s">
        <v>148</v>
      </c>
      <c r="L131" s="44"/>
      <c r="M131" s="203" t="s">
        <v>19</v>
      </c>
      <c r="N131" s="204" t="s">
        <v>45</v>
      </c>
      <c r="O131" s="84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7" t="s">
        <v>149</v>
      </c>
      <c r="AT131" s="207" t="s">
        <v>144</v>
      </c>
      <c r="AU131" s="207" t="s">
        <v>82</v>
      </c>
      <c r="AY131" s="17" t="s">
        <v>143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7" t="s">
        <v>82</v>
      </c>
      <c r="BK131" s="208">
        <f>ROUND(I131*H131,2)</f>
        <v>0</v>
      </c>
      <c r="BL131" s="17" t="s">
        <v>149</v>
      </c>
      <c r="BM131" s="207" t="s">
        <v>209</v>
      </c>
    </row>
    <row r="132" s="2" customFormat="1">
      <c r="A132" s="38"/>
      <c r="B132" s="39"/>
      <c r="C132" s="40"/>
      <c r="D132" s="209" t="s">
        <v>150</v>
      </c>
      <c r="E132" s="40"/>
      <c r="F132" s="210" t="s">
        <v>548</v>
      </c>
      <c r="G132" s="40"/>
      <c r="H132" s="40"/>
      <c r="I132" s="211"/>
      <c r="J132" s="40"/>
      <c r="K132" s="40"/>
      <c r="L132" s="44"/>
      <c r="M132" s="212"/>
      <c r="N132" s="21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82</v>
      </c>
    </row>
    <row r="133" s="2" customFormat="1" ht="16.5" customHeight="1">
      <c r="A133" s="38"/>
      <c r="B133" s="39"/>
      <c r="C133" s="196" t="s">
        <v>180</v>
      </c>
      <c r="D133" s="196" t="s">
        <v>144</v>
      </c>
      <c r="E133" s="197" t="s">
        <v>549</v>
      </c>
      <c r="F133" s="198" t="s">
        <v>550</v>
      </c>
      <c r="G133" s="199" t="s">
        <v>245</v>
      </c>
      <c r="H133" s="200">
        <v>2</v>
      </c>
      <c r="I133" s="201"/>
      <c r="J133" s="202">
        <f>ROUND(I133*H133,2)</f>
        <v>0</v>
      </c>
      <c r="K133" s="198" t="s">
        <v>148</v>
      </c>
      <c r="L133" s="44"/>
      <c r="M133" s="203" t="s">
        <v>19</v>
      </c>
      <c r="N133" s="204" t="s">
        <v>45</v>
      </c>
      <c r="O133" s="84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7" t="s">
        <v>149</v>
      </c>
      <c r="AT133" s="207" t="s">
        <v>144</v>
      </c>
      <c r="AU133" s="207" t="s">
        <v>82</v>
      </c>
      <c r="AY133" s="17" t="s">
        <v>143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7" t="s">
        <v>82</v>
      </c>
      <c r="BK133" s="208">
        <f>ROUND(I133*H133,2)</f>
        <v>0</v>
      </c>
      <c r="BL133" s="17" t="s">
        <v>149</v>
      </c>
      <c r="BM133" s="207" t="s">
        <v>212</v>
      </c>
    </row>
    <row r="134" s="2" customFormat="1">
      <c r="A134" s="38"/>
      <c r="B134" s="39"/>
      <c r="C134" s="40"/>
      <c r="D134" s="209" t="s">
        <v>150</v>
      </c>
      <c r="E134" s="40"/>
      <c r="F134" s="210" t="s">
        <v>550</v>
      </c>
      <c r="G134" s="40"/>
      <c r="H134" s="40"/>
      <c r="I134" s="211"/>
      <c r="J134" s="40"/>
      <c r="K134" s="40"/>
      <c r="L134" s="44"/>
      <c r="M134" s="212"/>
      <c r="N134" s="21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82</v>
      </c>
    </row>
    <row r="135" s="2" customFormat="1" ht="16.5" customHeight="1">
      <c r="A135" s="38"/>
      <c r="B135" s="39"/>
      <c r="C135" s="196" t="s">
        <v>214</v>
      </c>
      <c r="D135" s="196" t="s">
        <v>144</v>
      </c>
      <c r="E135" s="197" t="s">
        <v>551</v>
      </c>
      <c r="F135" s="198" t="s">
        <v>552</v>
      </c>
      <c r="G135" s="199" t="s">
        <v>147</v>
      </c>
      <c r="H135" s="200">
        <v>29</v>
      </c>
      <c r="I135" s="201"/>
      <c r="J135" s="202">
        <f>ROUND(I135*H135,2)</f>
        <v>0</v>
      </c>
      <c r="K135" s="198" t="s">
        <v>148</v>
      </c>
      <c r="L135" s="44"/>
      <c r="M135" s="203" t="s">
        <v>19</v>
      </c>
      <c r="N135" s="204" t="s">
        <v>45</v>
      </c>
      <c r="O135" s="84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7" t="s">
        <v>149</v>
      </c>
      <c r="AT135" s="207" t="s">
        <v>144</v>
      </c>
      <c r="AU135" s="207" t="s">
        <v>82</v>
      </c>
      <c r="AY135" s="17" t="s">
        <v>143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7" t="s">
        <v>82</v>
      </c>
      <c r="BK135" s="208">
        <f>ROUND(I135*H135,2)</f>
        <v>0</v>
      </c>
      <c r="BL135" s="17" t="s">
        <v>149</v>
      </c>
      <c r="BM135" s="207" t="s">
        <v>217</v>
      </c>
    </row>
    <row r="136" s="2" customFormat="1">
      <c r="A136" s="38"/>
      <c r="B136" s="39"/>
      <c r="C136" s="40"/>
      <c r="D136" s="209" t="s">
        <v>150</v>
      </c>
      <c r="E136" s="40"/>
      <c r="F136" s="210" t="s">
        <v>552</v>
      </c>
      <c r="G136" s="40"/>
      <c r="H136" s="40"/>
      <c r="I136" s="211"/>
      <c r="J136" s="40"/>
      <c r="K136" s="40"/>
      <c r="L136" s="44"/>
      <c r="M136" s="212"/>
      <c r="N136" s="21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82</v>
      </c>
    </row>
    <row r="137" s="2" customFormat="1" ht="16.5" customHeight="1">
      <c r="A137" s="38"/>
      <c r="B137" s="39"/>
      <c r="C137" s="196" t="s">
        <v>183</v>
      </c>
      <c r="D137" s="196" t="s">
        <v>144</v>
      </c>
      <c r="E137" s="197" t="s">
        <v>553</v>
      </c>
      <c r="F137" s="198" t="s">
        <v>554</v>
      </c>
      <c r="G137" s="199" t="s">
        <v>147</v>
      </c>
      <c r="H137" s="200">
        <v>29</v>
      </c>
      <c r="I137" s="201"/>
      <c r="J137" s="202">
        <f>ROUND(I137*H137,2)</f>
        <v>0</v>
      </c>
      <c r="K137" s="198" t="s">
        <v>148</v>
      </c>
      <c r="L137" s="44"/>
      <c r="M137" s="203" t="s">
        <v>19</v>
      </c>
      <c r="N137" s="204" t="s">
        <v>45</v>
      </c>
      <c r="O137" s="84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7" t="s">
        <v>149</v>
      </c>
      <c r="AT137" s="207" t="s">
        <v>144</v>
      </c>
      <c r="AU137" s="207" t="s">
        <v>82</v>
      </c>
      <c r="AY137" s="17" t="s">
        <v>143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7" t="s">
        <v>82</v>
      </c>
      <c r="BK137" s="208">
        <f>ROUND(I137*H137,2)</f>
        <v>0</v>
      </c>
      <c r="BL137" s="17" t="s">
        <v>149</v>
      </c>
      <c r="BM137" s="207" t="s">
        <v>220</v>
      </c>
    </row>
    <row r="138" s="2" customFormat="1">
      <c r="A138" s="38"/>
      <c r="B138" s="39"/>
      <c r="C138" s="40"/>
      <c r="D138" s="209" t="s">
        <v>150</v>
      </c>
      <c r="E138" s="40"/>
      <c r="F138" s="210" t="s">
        <v>554</v>
      </c>
      <c r="G138" s="40"/>
      <c r="H138" s="40"/>
      <c r="I138" s="211"/>
      <c r="J138" s="40"/>
      <c r="K138" s="40"/>
      <c r="L138" s="44"/>
      <c r="M138" s="212"/>
      <c r="N138" s="21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82</v>
      </c>
    </row>
    <row r="139" s="11" customFormat="1" ht="25.92" customHeight="1">
      <c r="A139" s="11"/>
      <c r="B139" s="182"/>
      <c r="C139" s="183"/>
      <c r="D139" s="184" t="s">
        <v>73</v>
      </c>
      <c r="E139" s="185" t="s">
        <v>332</v>
      </c>
      <c r="F139" s="185" t="s">
        <v>333</v>
      </c>
      <c r="G139" s="183"/>
      <c r="H139" s="183"/>
      <c r="I139" s="186"/>
      <c r="J139" s="187">
        <f>BK139</f>
        <v>0</v>
      </c>
      <c r="K139" s="183"/>
      <c r="L139" s="188"/>
      <c r="M139" s="189"/>
      <c r="N139" s="190"/>
      <c r="O139" s="190"/>
      <c r="P139" s="191">
        <f>SUM(P140:P147)</f>
        <v>0</v>
      </c>
      <c r="Q139" s="190"/>
      <c r="R139" s="191">
        <f>SUM(R140:R147)</f>
        <v>0</v>
      </c>
      <c r="S139" s="190"/>
      <c r="T139" s="192">
        <f>SUM(T140:T147)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93" t="s">
        <v>82</v>
      </c>
      <c r="AT139" s="194" t="s">
        <v>73</v>
      </c>
      <c r="AU139" s="194" t="s">
        <v>74</v>
      </c>
      <c r="AY139" s="193" t="s">
        <v>143</v>
      </c>
      <c r="BK139" s="195">
        <f>SUM(BK140:BK147)</f>
        <v>0</v>
      </c>
    </row>
    <row r="140" s="2" customFormat="1" ht="16.5" customHeight="1">
      <c r="A140" s="38"/>
      <c r="B140" s="39"/>
      <c r="C140" s="196" t="s">
        <v>7</v>
      </c>
      <c r="D140" s="196" t="s">
        <v>144</v>
      </c>
      <c r="E140" s="197" t="s">
        <v>555</v>
      </c>
      <c r="F140" s="198" t="s">
        <v>556</v>
      </c>
      <c r="G140" s="199" t="s">
        <v>245</v>
      </c>
      <c r="H140" s="200">
        <v>1</v>
      </c>
      <c r="I140" s="201"/>
      <c r="J140" s="202">
        <f>ROUND(I140*H140,2)</f>
        <v>0</v>
      </c>
      <c r="K140" s="198" t="s">
        <v>148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149</v>
      </c>
      <c r="AT140" s="207" t="s">
        <v>144</v>
      </c>
      <c r="AU140" s="207" t="s">
        <v>82</v>
      </c>
      <c r="AY140" s="17" t="s">
        <v>143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149</v>
      </c>
      <c r="BM140" s="207" t="s">
        <v>223</v>
      </c>
    </row>
    <row r="141" s="2" customFormat="1">
      <c r="A141" s="38"/>
      <c r="B141" s="39"/>
      <c r="C141" s="40"/>
      <c r="D141" s="209" t="s">
        <v>150</v>
      </c>
      <c r="E141" s="40"/>
      <c r="F141" s="210" t="s">
        <v>557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82</v>
      </c>
    </row>
    <row r="142" s="2" customFormat="1" ht="16.5" customHeight="1">
      <c r="A142" s="38"/>
      <c r="B142" s="39"/>
      <c r="C142" s="196" t="s">
        <v>186</v>
      </c>
      <c r="D142" s="196" t="s">
        <v>144</v>
      </c>
      <c r="E142" s="197" t="s">
        <v>558</v>
      </c>
      <c r="F142" s="198" t="s">
        <v>559</v>
      </c>
      <c r="G142" s="199" t="s">
        <v>245</v>
      </c>
      <c r="H142" s="200">
        <v>1</v>
      </c>
      <c r="I142" s="201"/>
      <c r="J142" s="202">
        <f>ROUND(I142*H142,2)</f>
        <v>0</v>
      </c>
      <c r="K142" s="198" t="s">
        <v>148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149</v>
      </c>
      <c r="AT142" s="207" t="s">
        <v>144</v>
      </c>
      <c r="AU142" s="207" t="s">
        <v>82</v>
      </c>
      <c r="AY142" s="17" t="s">
        <v>143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149</v>
      </c>
      <c r="BM142" s="207" t="s">
        <v>226</v>
      </c>
    </row>
    <row r="143" s="2" customFormat="1">
      <c r="A143" s="38"/>
      <c r="B143" s="39"/>
      <c r="C143" s="40"/>
      <c r="D143" s="209" t="s">
        <v>150</v>
      </c>
      <c r="E143" s="40"/>
      <c r="F143" s="210" t="s">
        <v>560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82</v>
      </c>
    </row>
    <row r="144" s="2" customFormat="1" ht="16.5" customHeight="1">
      <c r="A144" s="38"/>
      <c r="B144" s="39"/>
      <c r="C144" s="196" t="s">
        <v>229</v>
      </c>
      <c r="D144" s="196" t="s">
        <v>144</v>
      </c>
      <c r="E144" s="197" t="s">
        <v>561</v>
      </c>
      <c r="F144" s="198" t="s">
        <v>562</v>
      </c>
      <c r="G144" s="199" t="s">
        <v>147</v>
      </c>
      <c r="H144" s="200">
        <v>29</v>
      </c>
      <c r="I144" s="201"/>
      <c r="J144" s="202">
        <f>ROUND(I144*H144,2)</f>
        <v>0</v>
      </c>
      <c r="K144" s="198" t="s">
        <v>148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149</v>
      </c>
      <c r="AT144" s="207" t="s">
        <v>144</v>
      </c>
      <c r="AU144" s="207" t="s">
        <v>82</v>
      </c>
      <c r="AY144" s="17" t="s">
        <v>143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149</v>
      </c>
      <c r="BM144" s="207" t="s">
        <v>233</v>
      </c>
    </row>
    <row r="145" s="2" customFormat="1">
      <c r="A145" s="38"/>
      <c r="B145" s="39"/>
      <c r="C145" s="40"/>
      <c r="D145" s="209" t="s">
        <v>150</v>
      </c>
      <c r="E145" s="40"/>
      <c r="F145" s="210" t="s">
        <v>562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82</v>
      </c>
    </row>
    <row r="146" s="2" customFormat="1" ht="16.5" customHeight="1">
      <c r="A146" s="38"/>
      <c r="B146" s="39"/>
      <c r="C146" s="196" t="s">
        <v>189</v>
      </c>
      <c r="D146" s="196" t="s">
        <v>144</v>
      </c>
      <c r="E146" s="197" t="s">
        <v>563</v>
      </c>
      <c r="F146" s="198" t="s">
        <v>564</v>
      </c>
      <c r="G146" s="199" t="s">
        <v>147</v>
      </c>
      <c r="H146" s="200">
        <v>29</v>
      </c>
      <c r="I146" s="201"/>
      <c r="J146" s="202">
        <f>ROUND(I146*H146,2)</f>
        <v>0</v>
      </c>
      <c r="K146" s="198" t="s">
        <v>148</v>
      </c>
      <c r="L146" s="44"/>
      <c r="M146" s="203" t="s">
        <v>19</v>
      </c>
      <c r="N146" s="204" t="s">
        <v>45</v>
      </c>
      <c r="O146" s="84"/>
      <c r="P146" s="205">
        <f>O146*H146</f>
        <v>0</v>
      </c>
      <c r="Q146" s="205">
        <v>0</v>
      </c>
      <c r="R146" s="205">
        <f>Q146*H146</f>
        <v>0</v>
      </c>
      <c r="S146" s="205">
        <v>0</v>
      </c>
      <c r="T146" s="20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7" t="s">
        <v>149</v>
      </c>
      <c r="AT146" s="207" t="s">
        <v>144</v>
      </c>
      <c r="AU146" s="207" t="s">
        <v>82</v>
      </c>
      <c r="AY146" s="17" t="s">
        <v>143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7" t="s">
        <v>82</v>
      </c>
      <c r="BK146" s="208">
        <f>ROUND(I146*H146,2)</f>
        <v>0</v>
      </c>
      <c r="BL146" s="17" t="s">
        <v>149</v>
      </c>
      <c r="BM146" s="207" t="s">
        <v>237</v>
      </c>
    </row>
    <row r="147" s="2" customFormat="1">
      <c r="A147" s="38"/>
      <c r="B147" s="39"/>
      <c r="C147" s="40"/>
      <c r="D147" s="209" t="s">
        <v>150</v>
      </c>
      <c r="E147" s="40"/>
      <c r="F147" s="210" t="s">
        <v>565</v>
      </c>
      <c r="G147" s="40"/>
      <c r="H147" s="40"/>
      <c r="I147" s="211"/>
      <c r="J147" s="40"/>
      <c r="K147" s="40"/>
      <c r="L147" s="44"/>
      <c r="M147" s="214"/>
      <c r="N147" s="215"/>
      <c r="O147" s="216"/>
      <c r="P147" s="216"/>
      <c r="Q147" s="216"/>
      <c r="R147" s="216"/>
      <c r="S147" s="216"/>
      <c r="T147" s="217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82</v>
      </c>
    </row>
    <row r="148" s="2" customFormat="1" ht="6.96" customHeight="1">
      <c r="A148" s="38"/>
      <c r="B148" s="59"/>
      <c r="C148" s="60"/>
      <c r="D148" s="60"/>
      <c r="E148" s="60"/>
      <c r="F148" s="60"/>
      <c r="G148" s="60"/>
      <c r="H148" s="60"/>
      <c r="I148" s="60"/>
      <c r="J148" s="60"/>
      <c r="K148" s="60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i6r6dnvT9oOQ/bmEyBhPEDFLc1ytp7rp+ntSuAahK1Xt/tEXBCbyvHIETpR7swKPNYoXM7bNg3s8NlK7hZYu3w==" hashValue="eKzt9+7yqW6ukLWZKYUWbM+DYZqe0gl2oZ9O9M+b5rjGGpER7CHGfI3vIkXfqKtI/A8j0rjqPuzCh7N76KaM2g==" algorithmName="SHA-512" password="CC35"/>
  <autoFilter ref="C88:K14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566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567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567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ROUND((SUM(BE83:BE157)),  2)</f>
        <v>0</v>
      </c>
      <c r="G33" s="38"/>
      <c r="H33" s="38"/>
      <c r="I33" s="148">
        <v>0.20999999999999999</v>
      </c>
      <c r="J33" s="147">
        <f>ROUND(((SUM(BE83:BE157))*I33),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ROUND((SUM(BF83:BF157)),  2)</f>
        <v>0</v>
      </c>
      <c r="G34" s="38"/>
      <c r="H34" s="38"/>
      <c r="I34" s="148">
        <v>0.12</v>
      </c>
      <c r="J34" s="147">
        <f>ROUND(((SUM(BF83:BF157))*I34),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ROUND((SUM(BG83:BG157)),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ROUND((SUM(BH83:BH157)),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ROUND((SUM(BI83:BI157)),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SO102-D.05 -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ing. Miroslav Křístek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ing. Miroslav Křístek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568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569</v>
      </c>
      <c r="E61" s="168"/>
      <c r="F61" s="168"/>
      <c r="G61" s="168"/>
      <c r="H61" s="168"/>
      <c r="I61" s="168"/>
      <c r="J61" s="169">
        <f>J117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570</v>
      </c>
      <c r="E62" s="168"/>
      <c r="F62" s="168"/>
      <c r="G62" s="168"/>
      <c r="H62" s="168"/>
      <c r="I62" s="168"/>
      <c r="J62" s="169">
        <f>J146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571</v>
      </c>
      <c r="E63" s="168"/>
      <c r="F63" s="168"/>
      <c r="G63" s="168"/>
      <c r="H63" s="168"/>
      <c r="I63" s="168"/>
      <c r="J63" s="169">
        <f>J153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Obytná zóna Včelnice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104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SO102-D.05 - veřejné osvětlení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Chodová Planá</v>
      </c>
      <c r="G77" s="40"/>
      <c r="H77" s="40"/>
      <c r="I77" s="32" t="s">
        <v>23</v>
      </c>
      <c r="J77" s="72" t="str">
        <f>IF(J12="","",J12)</f>
        <v>8. 3. 2023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Městys Chodová Planá</v>
      </c>
      <c r="G79" s="40"/>
      <c r="H79" s="40"/>
      <c r="I79" s="32" t="s">
        <v>31</v>
      </c>
      <c r="J79" s="36" t="str">
        <f>E21</f>
        <v>ing. Miroslav Křístek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ing. Miroslav Křístek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129</v>
      </c>
      <c r="D82" s="174" t="s">
        <v>59</v>
      </c>
      <c r="E82" s="174" t="s">
        <v>55</v>
      </c>
      <c r="F82" s="174" t="s">
        <v>56</v>
      </c>
      <c r="G82" s="174" t="s">
        <v>130</v>
      </c>
      <c r="H82" s="174" t="s">
        <v>131</v>
      </c>
      <c r="I82" s="174" t="s">
        <v>132</v>
      </c>
      <c r="J82" s="174" t="s">
        <v>109</v>
      </c>
      <c r="K82" s="175" t="s">
        <v>133</v>
      </c>
      <c r="L82" s="176"/>
      <c r="M82" s="92" t="s">
        <v>19</v>
      </c>
      <c r="N82" s="93" t="s">
        <v>44</v>
      </c>
      <c r="O82" s="93" t="s">
        <v>134</v>
      </c>
      <c r="P82" s="93" t="s">
        <v>135</v>
      </c>
      <c r="Q82" s="93" t="s">
        <v>136</v>
      </c>
      <c r="R82" s="93" t="s">
        <v>137</v>
      </c>
      <c r="S82" s="93" t="s">
        <v>138</v>
      </c>
      <c r="T82" s="94" t="s">
        <v>139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140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P84+P117+P146+P153</f>
        <v>0</v>
      </c>
      <c r="Q83" s="96"/>
      <c r="R83" s="179">
        <f>R84+R117+R146+R153</f>
        <v>0</v>
      </c>
      <c r="S83" s="96"/>
      <c r="T83" s="180">
        <f>T84+T117+T146+T153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110</v>
      </c>
      <c r="BK83" s="181">
        <f>BK84+BK117+BK146+BK153</f>
        <v>0</v>
      </c>
    </row>
    <row r="84" s="11" customFormat="1" ht="25.92" customHeight="1">
      <c r="A84" s="11"/>
      <c r="B84" s="182"/>
      <c r="C84" s="183"/>
      <c r="D84" s="184" t="s">
        <v>73</v>
      </c>
      <c r="E84" s="185" t="s">
        <v>332</v>
      </c>
      <c r="F84" s="185" t="s">
        <v>572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SUM(P85:P116)</f>
        <v>0</v>
      </c>
      <c r="Q84" s="190"/>
      <c r="R84" s="191">
        <f>SUM(R85:R116)</f>
        <v>0</v>
      </c>
      <c r="S84" s="190"/>
      <c r="T84" s="192">
        <f>SUM(T85:T116)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82</v>
      </c>
      <c r="AT84" s="194" t="s">
        <v>73</v>
      </c>
      <c r="AU84" s="194" t="s">
        <v>74</v>
      </c>
      <c r="AY84" s="193" t="s">
        <v>143</v>
      </c>
      <c r="BK84" s="195">
        <f>SUM(BK85:BK116)</f>
        <v>0</v>
      </c>
    </row>
    <row r="85" s="2" customFormat="1" ht="16.5" customHeight="1">
      <c r="A85" s="38"/>
      <c r="B85" s="39"/>
      <c r="C85" s="196" t="s">
        <v>82</v>
      </c>
      <c r="D85" s="196" t="s">
        <v>144</v>
      </c>
      <c r="E85" s="197" t="s">
        <v>573</v>
      </c>
      <c r="F85" s="198" t="s">
        <v>574</v>
      </c>
      <c r="G85" s="199" t="s">
        <v>147</v>
      </c>
      <c r="H85" s="200">
        <v>210</v>
      </c>
      <c r="I85" s="201"/>
      <c r="J85" s="202">
        <f>ROUND(I85*H85,2)</f>
        <v>0</v>
      </c>
      <c r="K85" s="198" t="s">
        <v>19</v>
      </c>
      <c r="L85" s="44"/>
      <c r="M85" s="203" t="s">
        <v>19</v>
      </c>
      <c r="N85" s="204" t="s">
        <v>45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149</v>
      </c>
      <c r="AT85" s="207" t="s">
        <v>144</v>
      </c>
      <c r="AU85" s="207" t="s">
        <v>82</v>
      </c>
      <c r="AY85" s="17" t="s">
        <v>143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82</v>
      </c>
      <c r="BK85" s="208">
        <f>ROUND(I85*H85,2)</f>
        <v>0</v>
      </c>
      <c r="BL85" s="17" t="s">
        <v>149</v>
      </c>
      <c r="BM85" s="207" t="s">
        <v>84</v>
      </c>
    </row>
    <row r="86" s="2" customFormat="1">
      <c r="A86" s="38"/>
      <c r="B86" s="39"/>
      <c r="C86" s="40"/>
      <c r="D86" s="209" t="s">
        <v>150</v>
      </c>
      <c r="E86" s="40"/>
      <c r="F86" s="210" t="s">
        <v>574</v>
      </c>
      <c r="G86" s="40"/>
      <c r="H86" s="40"/>
      <c r="I86" s="211"/>
      <c r="J86" s="40"/>
      <c r="K86" s="40"/>
      <c r="L86" s="44"/>
      <c r="M86" s="212"/>
      <c r="N86" s="213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150</v>
      </c>
      <c r="AU86" s="17" t="s">
        <v>82</v>
      </c>
    </row>
    <row r="87" s="2" customFormat="1" ht="16.5" customHeight="1">
      <c r="A87" s="38"/>
      <c r="B87" s="39"/>
      <c r="C87" s="196" t="s">
        <v>84</v>
      </c>
      <c r="D87" s="196" t="s">
        <v>144</v>
      </c>
      <c r="E87" s="197" t="s">
        <v>575</v>
      </c>
      <c r="F87" s="198" t="s">
        <v>576</v>
      </c>
      <c r="G87" s="199" t="s">
        <v>406</v>
      </c>
      <c r="H87" s="200">
        <v>6</v>
      </c>
      <c r="I87" s="201"/>
      <c r="J87" s="202">
        <f>ROUND(I87*H87,2)</f>
        <v>0</v>
      </c>
      <c r="K87" s="198" t="s">
        <v>19</v>
      </c>
      <c r="L87" s="44"/>
      <c r="M87" s="203" t="s">
        <v>19</v>
      </c>
      <c r="N87" s="204" t="s">
        <v>45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149</v>
      </c>
      <c r="AT87" s="207" t="s">
        <v>144</v>
      </c>
      <c r="AU87" s="207" t="s">
        <v>82</v>
      </c>
      <c r="AY87" s="17" t="s">
        <v>143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82</v>
      </c>
      <c r="BK87" s="208">
        <f>ROUND(I87*H87,2)</f>
        <v>0</v>
      </c>
      <c r="BL87" s="17" t="s">
        <v>149</v>
      </c>
      <c r="BM87" s="207" t="s">
        <v>149</v>
      </c>
    </row>
    <row r="88" s="2" customFormat="1">
      <c r="A88" s="38"/>
      <c r="B88" s="39"/>
      <c r="C88" s="40"/>
      <c r="D88" s="209" t="s">
        <v>150</v>
      </c>
      <c r="E88" s="40"/>
      <c r="F88" s="210" t="s">
        <v>576</v>
      </c>
      <c r="G88" s="40"/>
      <c r="H88" s="40"/>
      <c r="I88" s="211"/>
      <c r="J88" s="40"/>
      <c r="K88" s="40"/>
      <c r="L88" s="44"/>
      <c r="M88" s="212"/>
      <c r="N88" s="21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150</v>
      </c>
      <c r="AU88" s="17" t="s">
        <v>82</v>
      </c>
    </row>
    <row r="89" s="2" customFormat="1" ht="16.5" customHeight="1">
      <c r="A89" s="38"/>
      <c r="B89" s="39"/>
      <c r="C89" s="196" t="s">
        <v>154</v>
      </c>
      <c r="D89" s="196" t="s">
        <v>144</v>
      </c>
      <c r="E89" s="197" t="s">
        <v>577</v>
      </c>
      <c r="F89" s="198" t="s">
        <v>578</v>
      </c>
      <c r="G89" s="199" t="s">
        <v>406</v>
      </c>
      <c r="H89" s="200">
        <v>6</v>
      </c>
      <c r="I89" s="201"/>
      <c r="J89" s="202">
        <f>ROUND(I89*H89,2)</f>
        <v>0</v>
      </c>
      <c r="K89" s="198" t="s">
        <v>19</v>
      </c>
      <c r="L89" s="44"/>
      <c r="M89" s="203" t="s">
        <v>19</v>
      </c>
      <c r="N89" s="204" t="s">
        <v>45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149</v>
      </c>
      <c r="AT89" s="207" t="s">
        <v>144</v>
      </c>
      <c r="AU89" s="207" t="s">
        <v>82</v>
      </c>
      <c r="AY89" s="17" t="s">
        <v>143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82</v>
      </c>
      <c r="BK89" s="208">
        <f>ROUND(I89*H89,2)</f>
        <v>0</v>
      </c>
      <c r="BL89" s="17" t="s">
        <v>149</v>
      </c>
      <c r="BM89" s="207" t="s">
        <v>158</v>
      </c>
    </row>
    <row r="90" s="2" customFormat="1">
      <c r="A90" s="38"/>
      <c r="B90" s="39"/>
      <c r="C90" s="40"/>
      <c r="D90" s="209" t="s">
        <v>150</v>
      </c>
      <c r="E90" s="40"/>
      <c r="F90" s="210" t="s">
        <v>578</v>
      </c>
      <c r="G90" s="40"/>
      <c r="H90" s="40"/>
      <c r="I90" s="211"/>
      <c r="J90" s="40"/>
      <c r="K90" s="40"/>
      <c r="L90" s="44"/>
      <c r="M90" s="212"/>
      <c r="N90" s="21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150</v>
      </c>
      <c r="AU90" s="17" t="s">
        <v>82</v>
      </c>
    </row>
    <row r="91" s="2" customFormat="1" ht="16.5" customHeight="1">
      <c r="A91" s="38"/>
      <c r="B91" s="39"/>
      <c r="C91" s="196" t="s">
        <v>149</v>
      </c>
      <c r="D91" s="196" t="s">
        <v>144</v>
      </c>
      <c r="E91" s="197" t="s">
        <v>579</v>
      </c>
      <c r="F91" s="198" t="s">
        <v>580</v>
      </c>
      <c r="G91" s="199" t="s">
        <v>406</v>
      </c>
      <c r="H91" s="200">
        <v>6</v>
      </c>
      <c r="I91" s="201"/>
      <c r="J91" s="202">
        <f>ROUND(I91*H91,2)</f>
        <v>0</v>
      </c>
      <c r="K91" s="198" t="s">
        <v>19</v>
      </c>
      <c r="L91" s="44"/>
      <c r="M91" s="203" t="s">
        <v>19</v>
      </c>
      <c r="N91" s="204" t="s">
        <v>45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149</v>
      </c>
      <c r="AT91" s="207" t="s">
        <v>144</v>
      </c>
      <c r="AU91" s="207" t="s">
        <v>82</v>
      </c>
      <c r="AY91" s="17" t="s">
        <v>143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82</v>
      </c>
      <c r="BK91" s="208">
        <f>ROUND(I91*H91,2)</f>
        <v>0</v>
      </c>
      <c r="BL91" s="17" t="s">
        <v>149</v>
      </c>
      <c r="BM91" s="207" t="s">
        <v>163</v>
      </c>
    </row>
    <row r="92" s="2" customFormat="1">
      <c r="A92" s="38"/>
      <c r="B92" s="39"/>
      <c r="C92" s="40"/>
      <c r="D92" s="209" t="s">
        <v>150</v>
      </c>
      <c r="E92" s="40"/>
      <c r="F92" s="210" t="s">
        <v>580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150</v>
      </c>
      <c r="AU92" s="17" t="s">
        <v>82</v>
      </c>
    </row>
    <row r="93" s="2" customFormat="1" ht="16.5" customHeight="1">
      <c r="A93" s="38"/>
      <c r="B93" s="39"/>
      <c r="C93" s="196" t="s">
        <v>164</v>
      </c>
      <c r="D93" s="196" t="s">
        <v>144</v>
      </c>
      <c r="E93" s="197" t="s">
        <v>581</v>
      </c>
      <c r="F93" s="198" t="s">
        <v>582</v>
      </c>
      <c r="G93" s="199" t="s">
        <v>406</v>
      </c>
      <c r="H93" s="200">
        <v>6</v>
      </c>
      <c r="I93" s="201"/>
      <c r="J93" s="202">
        <f>ROUND(I93*H93,2)</f>
        <v>0</v>
      </c>
      <c r="K93" s="198" t="s">
        <v>19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149</v>
      </c>
      <c r="AT93" s="207" t="s">
        <v>144</v>
      </c>
      <c r="AU93" s="207" t="s">
        <v>82</v>
      </c>
      <c r="AY93" s="17" t="s">
        <v>143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149</v>
      </c>
      <c r="BM93" s="207" t="s">
        <v>167</v>
      </c>
    </row>
    <row r="94" s="2" customFormat="1">
      <c r="A94" s="38"/>
      <c r="B94" s="39"/>
      <c r="C94" s="40"/>
      <c r="D94" s="209" t="s">
        <v>150</v>
      </c>
      <c r="E94" s="40"/>
      <c r="F94" s="210" t="s">
        <v>582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150</v>
      </c>
      <c r="AU94" s="17" t="s">
        <v>82</v>
      </c>
    </row>
    <row r="95" s="2" customFormat="1" ht="16.5" customHeight="1">
      <c r="A95" s="38"/>
      <c r="B95" s="39"/>
      <c r="C95" s="196" t="s">
        <v>158</v>
      </c>
      <c r="D95" s="196" t="s">
        <v>144</v>
      </c>
      <c r="E95" s="197" t="s">
        <v>583</v>
      </c>
      <c r="F95" s="198" t="s">
        <v>584</v>
      </c>
      <c r="G95" s="199" t="s">
        <v>147</v>
      </c>
      <c r="H95" s="200">
        <v>210</v>
      </c>
      <c r="I95" s="201"/>
      <c r="J95" s="202">
        <f>ROUND(I95*H95,2)</f>
        <v>0</v>
      </c>
      <c r="K95" s="198" t="s">
        <v>19</v>
      </c>
      <c r="L95" s="44"/>
      <c r="M95" s="203" t="s">
        <v>19</v>
      </c>
      <c r="N95" s="204" t="s">
        <v>45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149</v>
      </c>
      <c r="AT95" s="207" t="s">
        <v>144</v>
      </c>
      <c r="AU95" s="207" t="s">
        <v>82</v>
      </c>
      <c r="AY95" s="17" t="s">
        <v>143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82</v>
      </c>
      <c r="BK95" s="208">
        <f>ROUND(I95*H95,2)</f>
        <v>0</v>
      </c>
      <c r="BL95" s="17" t="s">
        <v>149</v>
      </c>
      <c r="BM95" s="207" t="s">
        <v>8</v>
      </c>
    </row>
    <row r="96" s="2" customFormat="1">
      <c r="A96" s="38"/>
      <c r="B96" s="39"/>
      <c r="C96" s="40"/>
      <c r="D96" s="209" t="s">
        <v>150</v>
      </c>
      <c r="E96" s="40"/>
      <c r="F96" s="210" t="s">
        <v>584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150</v>
      </c>
      <c r="AU96" s="17" t="s">
        <v>82</v>
      </c>
    </row>
    <row r="97" s="2" customFormat="1" ht="16.5" customHeight="1">
      <c r="A97" s="38"/>
      <c r="B97" s="39"/>
      <c r="C97" s="196" t="s">
        <v>170</v>
      </c>
      <c r="D97" s="196" t="s">
        <v>144</v>
      </c>
      <c r="E97" s="197" t="s">
        <v>585</v>
      </c>
      <c r="F97" s="198" t="s">
        <v>586</v>
      </c>
      <c r="G97" s="199" t="s">
        <v>147</v>
      </c>
      <c r="H97" s="200">
        <v>12</v>
      </c>
      <c r="I97" s="201"/>
      <c r="J97" s="202">
        <f>ROUND(I97*H97,2)</f>
        <v>0</v>
      </c>
      <c r="K97" s="198" t="s">
        <v>19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149</v>
      </c>
      <c r="AT97" s="207" t="s">
        <v>144</v>
      </c>
      <c r="AU97" s="207" t="s">
        <v>82</v>
      </c>
      <c r="AY97" s="17" t="s">
        <v>143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149</v>
      </c>
      <c r="BM97" s="207" t="s">
        <v>173</v>
      </c>
    </row>
    <row r="98" s="2" customFormat="1">
      <c r="A98" s="38"/>
      <c r="B98" s="39"/>
      <c r="C98" s="40"/>
      <c r="D98" s="209" t="s">
        <v>150</v>
      </c>
      <c r="E98" s="40"/>
      <c r="F98" s="210" t="s">
        <v>586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150</v>
      </c>
      <c r="AU98" s="17" t="s">
        <v>82</v>
      </c>
    </row>
    <row r="99" s="2" customFormat="1" ht="16.5" customHeight="1">
      <c r="A99" s="38"/>
      <c r="B99" s="39"/>
      <c r="C99" s="196" t="s">
        <v>163</v>
      </c>
      <c r="D99" s="196" t="s">
        <v>144</v>
      </c>
      <c r="E99" s="197" t="s">
        <v>587</v>
      </c>
      <c r="F99" s="198" t="s">
        <v>588</v>
      </c>
      <c r="G99" s="199" t="s">
        <v>147</v>
      </c>
      <c r="H99" s="200">
        <v>60</v>
      </c>
      <c r="I99" s="201"/>
      <c r="J99" s="202">
        <f>ROUND(I99*H99,2)</f>
        <v>0</v>
      </c>
      <c r="K99" s="198" t="s">
        <v>19</v>
      </c>
      <c r="L99" s="44"/>
      <c r="M99" s="203" t="s">
        <v>19</v>
      </c>
      <c r="N99" s="204" t="s">
        <v>45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149</v>
      </c>
      <c r="AT99" s="207" t="s">
        <v>144</v>
      </c>
      <c r="AU99" s="207" t="s">
        <v>82</v>
      </c>
      <c r="AY99" s="17" t="s">
        <v>143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82</v>
      </c>
      <c r="BK99" s="208">
        <f>ROUND(I99*H99,2)</f>
        <v>0</v>
      </c>
      <c r="BL99" s="17" t="s">
        <v>149</v>
      </c>
      <c r="BM99" s="207" t="s">
        <v>176</v>
      </c>
    </row>
    <row r="100" s="2" customFormat="1">
      <c r="A100" s="38"/>
      <c r="B100" s="39"/>
      <c r="C100" s="40"/>
      <c r="D100" s="209" t="s">
        <v>150</v>
      </c>
      <c r="E100" s="40"/>
      <c r="F100" s="210" t="s">
        <v>588</v>
      </c>
      <c r="G100" s="40"/>
      <c r="H100" s="40"/>
      <c r="I100" s="211"/>
      <c r="J100" s="40"/>
      <c r="K100" s="40"/>
      <c r="L100" s="44"/>
      <c r="M100" s="212"/>
      <c r="N100" s="21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150</v>
      </c>
      <c r="AU100" s="17" t="s">
        <v>82</v>
      </c>
    </row>
    <row r="101" s="2" customFormat="1" ht="16.5" customHeight="1">
      <c r="A101" s="38"/>
      <c r="B101" s="39"/>
      <c r="C101" s="196" t="s">
        <v>177</v>
      </c>
      <c r="D101" s="196" t="s">
        <v>144</v>
      </c>
      <c r="E101" s="197" t="s">
        <v>589</v>
      </c>
      <c r="F101" s="198" t="s">
        <v>590</v>
      </c>
      <c r="G101" s="199" t="s">
        <v>147</v>
      </c>
      <c r="H101" s="200">
        <v>220</v>
      </c>
      <c r="I101" s="201"/>
      <c r="J101" s="202">
        <f>ROUND(I101*H101,2)</f>
        <v>0</v>
      </c>
      <c r="K101" s="198" t="s">
        <v>19</v>
      </c>
      <c r="L101" s="44"/>
      <c r="M101" s="203" t="s">
        <v>19</v>
      </c>
      <c r="N101" s="204" t="s">
        <v>45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149</v>
      </c>
      <c r="AT101" s="207" t="s">
        <v>144</v>
      </c>
      <c r="AU101" s="207" t="s">
        <v>82</v>
      </c>
      <c r="AY101" s="17" t="s">
        <v>143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82</v>
      </c>
      <c r="BK101" s="208">
        <f>ROUND(I101*H101,2)</f>
        <v>0</v>
      </c>
      <c r="BL101" s="17" t="s">
        <v>149</v>
      </c>
      <c r="BM101" s="207" t="s">
        <v>180</v>
      </c>
    </row>
    <row r="102" s="2" customFormat="1">
      <c r="A102" s="38"/>
      <c r="B102" s="39"/>
      <c r="C102" s="40"/>
      <c r="D102" s="209" t="s">
        <v>150</v>
      </c>
      <c r="E102" s="40"/>
      <c r="F102" s="210" t="s">
        <v>590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150</v>
      </c>
      <c r="AU102" s="17" t="s">
        <v>82</v>
      </c>
    </row>
    <row r="103" s="2" customFormat="1" ht="16.5" customHeight="1">
      <c r="A103" s="38"/>
      <c r="B103" s="39"/>
      <c r="C103" s="196" t="s">
        <v>167</v>
      </c>
      <c r="D103" s="196" t="s">
        <v>144</v>
      </c>
      <c r="E103" s="197" t="s">
        <v>591</v>
      </c>
      <c r="F103" s="198" t="s">
        <v>592</v>
      </c>
      <c r="G103" s="199" t="s">
        <v>406</v>
      </c>
      <c r="H103" s="200">
        <v>12</v>
      </c>
      <c r="I103" s="201"/>
      <c r="J103" s="202">
        <f>ROUND(I103*H103,2)</f>
        <v>0</v>
      </c>
      <c r="K103" s="198" t="s">
        <v>19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149</v>
      </c>
      <c r="AT103" s="207" t="s">
        <v>144</v>
      </c>
      <c r="AU103" s="207" t="s">
        <v>82</v>
      </c>
      <c r="AY103" s="17" t="s">
        <v>143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149</v>
      </c>
      <c r="BM103" s="207" t="s">
        <v>183</v>
      </c>
    </row>
    <row r="104" s="2" customFormat="1">
      <c r="A104" s="38"/>
      <c r="B104" s="39"/>
      <c r="C104" s="40"/>
      <c r="D104" s="209" t="s">
        <v>150</v>
      </c>
      <c r="E104" s="40"/>
      <c r="F104" s="210" t="s">
        <v>592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82</v>
      </c>
    </row>
    <row r="105" s="2" customFormat="1" ht="16.5" customHeight="1">
      <c r="A105" s="38"/>
      <c r="B105" s="39"/>
      <c r="C105" s="196" t="s">
        <v>141</v>
      </c>
      <c r="D105" s="196" t="s">
        <v>144</v>
      </c>
      <c r="E105" s="197" t="s">
        <v>593</v>
      </c>
      <c r="F105" s="198" t="s">
        <v>594</v>
      </c>
      <c r="G105" s="199" t="s">
        <v>595</v>
      </c>
      <c r="H105" s="200">
        <v>0.25</v>
      </c>
      <c r="I105" s="201"/>
      <c r="J105" s="202">
        <f>ROUND(I105*H105,2)</f>
        <v>0</v>
      </c>
      <c r="K105" s="198" t="s">
        <v>19</v>
      </c>
      <c r="L105" s="44"/>
      <c r="M105" s="203" t="s">
        <v>19</v>
      </c>
      <c r="N105" s="204" t="s">
        <v>45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149</v>
      </c>
      <c r="AT105" s="207" t="s">
        <v>144</v>
      </c>
      <c r="AU105" s="207" t="s">
        <v>82</v>
      </c>
      <c r="AY105" s="17" t="s">
        <v>143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82</v>
      </c>
      <c r="BK105" s="208">
        <f>ROUND(I105*H105,2)</f>
        <v>0</v>
      </c>
      <c r="BL105" s="17" t="s">
        <v>149</v>
      </c>
      <c r="BM105" s="207" t="s">
        <v>186</v>
      </c>
    </row>
    <row r="106" s="2" customFormat="1">
      <c r="A106" s="38"/>
      <c r="B106" s="39"/>
      <c r="C106" s="40"/>
      <c r="D106" s="209" t="s">
        <v>150</v>
      </c>
      <c r="E106" s="40"/>
      <c r="F106" s="210" t="s">
        <v>594</v>
      </c>
      <c r="G106" s="40"/>
      <c r="H106" s="40"/>
      <c r="I106" s="211"/>
      <c r="J106" s="40"/>
      <c r="K106" s="40"/>
      <c r="L106" s="44"/>
      <c r="M106" s="212"/>
      <c r="N106" s="21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150</v>
      </c>
      <c r="AU106" s="17" t="s">
        <v>82</v>
      </c>
    </row>
    <row r="107" s="2" customFormat="1" ht="16.5" customHeight="1">
      <c r="A107" s="38"/>
      <c r="B107" s="39"/>
      <c r="C107" s="196" t="s">
        <v>8</v>
      </c>
      <c r="D107" s="196" t="s">
        <v>144</v>
      </c>
      <c r="E107" s="197" t="s">
        <v>596</v>
      </c>
      <c r="F107" s="198" t="s">
        <v>597</v>
      </c>
      <c r="G107" s="199" t="s">
        <v>147</v>
      </c>
      <c r="H107" s="200">
        <v>210</v>
      </c>
      <c r="I107" s="201"/>
      <c r="J107" s="202">
        <f>ROUND(I107*H107,2)</f>
        <v>0</v>
      </c>
      <c r="K107" s="198" t="s">
        <v>19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149</v>
      </c>
      <c r="AT107" s="207" t="s">
        <v>144</v>
      </c>
      <c r="AU107" s="207" t="s">
        <v>82</v>
      </c>
      <c r="AY107" s="17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149</v>
      </c>
      <c r="BM107" s="207" t="s">
        <v>189</v>
      </c>
    </row>
    <row r="108" s="2" customFormat="1">
      <c r="A108" s="38"/>
      <c r="B108" s="39"/>
      <c r="C108" s="40"/>
      <c r="D108" s="209" t="s">
        <v>150</v>
      </c>
      <c r="E108" s="40"/>
      <c r="F108" s="210" t="s">
        <v>597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82</v>
      </c>
    </row>
    <row r="109" s="2" customFormat="1" ht="16.5" customHeight="1">
      <c r="A109" s="38"/>
      <c r="B109" s="39"/>
      <c r="C109" s="196" t="s">
        <v>159</v>
      </c>
      <c r="D109" s="196" t="s">
        <v>144</v>
      </c>
      <c r="E109" s="197" t="s">
        <v>598</v>
      </c>
      <c r="F109" s="198" t="s">
        <v>599</v>
      </c>
      <c r="G109" s="199" t="s">
        <v>147</v>
      </c>
      <c r="H109" s="200">
        <v>210</v>
      </c>
      <c r="I109" s="201"/>
      <c r="J109" s="202">
        <f>ROUND(I109*H109,2)</f>
        <v>0</v>
      </c>
      <c r="K109" s="198" t="s">
        <v>19</v>
      </c>
      <c r="L109" s="44"/>
      <c r="M109" s="203" t="s">
        <v>19</v>
      </c>
      <c r="N109" s="204" t="s">
        <v>45</v>
      </c>
      <c r="O109" s="84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149</v>
      </c>
      <c r="AT109" s="207" t="s">
        <v>144</v>
      </c>
      <c r="AU109" s="207" t="s">
        <v>82</v>
      </c>
      <c r="AY109" s="17" t="s">
        <v>143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7" t="s">
        <v>82</v>
      </c>
      <c r="BK109" s="208">
        <f>ROUND(I109*H109,2)</f>
        <v>0</v>
      </c>
      <c r="BL109" s="17" t="s">
        <v>149</v>
      </c>
      <c r="BM109" s="207" t="s">
        <v>195</v>
      </c>
    </row>
    <row r="110" s="2" customFormat="1">
      <c r="A110" s="38"/>
      <c r="B110" s="39"/>
      <c r="C110" s="40"/>
      <c r="D110" s="209" t="s">
        <v>150</v>
      </c>
      <c r="E110" s="40"/>
      <c r="F110" s="210" t="s">
        <v>599</v>
      </c>
      <c r="G110" s="40"/>
      <c r="H110" s="40"/>
      <c r="I110" s="211"/>
      <c r="J110" s="40"/>
      <c r="K110" s="40"/>
      <c r="L110" s="44"/>
      <c r="M110" s="212"/>
      <c r="N110" s="21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150</v>
      </c>
      <c r="AU110" s="17" t="s">
        <v>82</v>
      </c>
    </row>
    <row r="111" s="2" customFormat="1" ht="16.5" customHeight="1">
      <c r="A111" s="38"/>
      <c r="B111" s="39"/>
      <c r="C111" s="196" t="s">
        <v>173</v>
      </c>
      <c r="D111" s="196" t="s">
        <v>144</v>
      </c>
      <c r="E111" s="197" t="s">
        <v>600</v>
      </c>
      <c r="F111" s="198" t="s">
        <v>601</v>
      </c>
      <c r="G111" s="199" t="s">
        <v>147</v>
      </c>
      <c r="H111" s="200">
        <v>210</v>
      </c>
      <c r="I111" s="201"/>
      <c r="J111" s="202">
        <f>ROUND(I111*H111,2)</f>
        <v>0</v>
      </c>
      <c r="K111" s="198" t="s">
        <v>19</v>
      </c>
      <c r="L111" s="44"/>
      <c r="M111" s="203" t="s">
        <v>19</v>
      </c>
      <c r="N111" s="204" t="s">
        <v>45</v>
      </c>
      <c r="O111" s="84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149</v>
      </c>
      <c r="AT111" s="207" t="s">
        <v>144</v>
      </c>
      <c r="AU111" s="207" t="s">
        <v>82</v>
      </c>
      <c r="AY111" s="17" t="s">
        <v>143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7" t="s">
        <v>82</v>
      </c>
      <c r="BK111" s="208">
        <f>ROUND(I111*H111,2)</f>
        <v>0</v>
      </c>
      <c r="BL111" s="17" t="s">
        <v>149</v>
      </c>
      <c r="BM111" s="207" t="s">
        <v>198</v>
      </c>
    </row>
    <row r="112" s="2" customFormat="1">
      <c r="A112" s="38"/>
      <c r="B112" s="39"/>
      <c r="C112" s="40"/>
      <c r="D112" s="209" t="s">
        <v>150</v>
      </c>
      <c r="E112" s="40"/>
      <c r="F112" s="210" t="s">
        <v>601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150</v>
      </c>
      <c r="AU112" s="17" t="s">
        <v>82</v>
      </c>
    </row>
    <row r="113" s="2" customFormat="1" ht="16.5" customHeight="1">
      <c r="A113" s="38"/>
      <c r="B113" s="39"/>
      <c r="C113" s="196" t="s">
        <v>190</v>
      </c>
      <c r="D113" s="196" t="s">
        <v>144</v>
      </c>
      <c r="E113" s="197" t="s">
        <v>602</v>
      </c>
      <c r="F113" s="198" t="s">
        <v>603</v>
      </c>
      <c r="G113" s="199" t="s">
        <v>147</v>
      </c>
      <c r="H113" s="200">
        <v>210</v>
      </c>
      <c r="I113" s="201"/>
      <c r="J113" s="202">
        <f>ROUND(I113*H113,2)</f>
        <v>0</v>
      </c>
      <c r="K113" s="198" t="s">
        <v>19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149</v>
      </c>
      <c r="AT113" s="207" t="s">
        <v>144</v>
      </c>
      <c r="AU113" s="207" t="s">
        <v>82</v>
      </c>
      <c r="AY113" s="17" t="s">
        <v>143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149</v>
      </c>
      <c r="BM113" s="207" t="s">
        <v>201</v>
      </c>
    </row>
    <row r="114" s="2" customFormat="1">
      <c r="A114" s="38"/>
      <c r="B114" s="39"/>
      <c r="C114" s="40"/>
      <c r="D114" s="209" t="s">
        <v>150</v>
      </c>
      <c r="E114" s="40"/>
      <c r="F114" s="210" t="s">
        <v>603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150</v>
      </c>
      <c r="AU114" s="17" t="s">
        <v>82</v>
      </c>
    </row>
    <row r="115" s="2" customFormat="1" ht="16.5" customHeight="1">
      <c r="A115" s="38"/>
      <c r="B115" s="39"/>
      <c r="C115" s="196" t="s">
        <v>176</v>
      </c>
      <c r="D115" s="196" t="s">
        <v>144</v>
      </c>
      <c r="E115" s="197" t="s">
        <v>604</v>
      </c>
      <c r="F115" s="198" t="s">
        <v>605</v>
      </c>
      <c r="G115" s="199" t="s">
        <v>406</v>
      </c>
      <c r="H115" s="200">
        <v>6</v>
      </c>
      <c r="I115" s="201"/>
      <c r="J115" s="202">
        <f>ROUND(I115*H115,2)</f>
        <v>0</v>
      </c>
      <c r="K115" s="198" t="s">
        <v>19</v>
      </c>
      <c r="L115" s="44"/>
      <c r="M115" s="203" t="s">
        <v>19</v>
      </c>
      <c r="N115" s="204" t="s">
        <v>45</v>
      </c>
      <c r="O115" s="84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7" t="s">
        <v>149</v>
      </c>
      <c r="AT115" s="207" t="s">
        <v>144</v>
      </c>
      <c r="AU115" s="207" t="s">
        <v>82</v>
      </c>
      <c r="AY115" s="17" t="s">
        <v>143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7" t="s">
        <v>82</v>
      </c>
      <c r="BK115" s="208">
        <f>ROUND(I115*H115,2)</f>
        <v>0</v>
      </c>
      <c r="BL115" s="17" t="s">
        <v>149</v>
      </c>
      <c r="BM115" s="207" t="s">
        <v>204</v>
      </c>
    </row>
    <row r="116" s="2" customFormat="1">
      <c r="A116" s="38"/>
      <c r="B116" s="39"/>
      <c r="C116" s="40"/>
      <c r="D116" s="209" t="s">
        <v>150</v>
      </c>
      <c r="E116" s="40"/>
      <c r="F116" s="210" t="s">
        <v>605</v>
      </c>
      <c r="G116" s="40"/>
      <c r="H116" s="40"/>
      <c r="I116" s="211"/>
      <c r="J116" s="40"/>
      <c r="K116" s="40"/>
      <c r="L116" s="44"/>
      <c r="M116" s="212"/>
      <c r="N116" s="21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150</v>
      </c>
      <c r="AU116" s="17" t="s">
        <v>82</v>
      </c>
    </row>
    <row r="117" s="11" customFormat="1" ht="25.92" customHeight="1">
      <c r="A117" s="11"/>
      <c r="B117" s="182"/>
      <c r="C117" s="183"/>
      <c r="D117" s="184" t="s">
        <v>73</v>
      </c>
      <c r="E117" s="185" t="s">
        <v>606</v>
      </c>
      <c r="F117" s="185" t="s">
        <v>607</v>
      </c>
      <c r="G117" s="183"/>
      <c r="H117" s="183"/>
      <c r="I117" s="186"/>
      <c r="J117" s="187">
        <f>BK117</f>
        <v>0</v>
      </c>
      <c r="K117" s="183"/>
      <c r="L117" s="188"/>
      <c r="M117" s="189"/>
      <c r="N117" s="190"/>
      <c r="O117" s="190"/>
      <c r="P117" s="191">
        <f>SUM(P118:P145)</f>
        <v>0</v>
      </c>
      <c r="Q117" s="190"/>
      <c r="R117" s="191">
        <f>SUM(R118:R145)</f>
        <v>0</v>
      </c>
      <c r="S117" s="190"/>
      <c r="T117" s="192">
        <f>SUM(T118:T145)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3" t="s">
        <v>82</v>
      </c>
      <c r="AT117" s="194" t="s">
        <v>73</v>
      </c>
      <c r="AU117" s="194" t="s">
        <v>74</v>
      </c>
      <c r="AY117" s="193" t="s">
        <v>143</v>
      </c>
      <c r="BK117" s="195">
        <f>SUM(BK118:BK145)</f>
        <v>0</v>
      </c>
    </row>
    <row r="118" s="2" customFormat="1" ht="16.5" customHeight="1">
      <c r="A118" s="38"/>
      <c r="B118" s="39"/>
      <c r="C118" s="196" t="s">
        <v>206</v>
      </c>
      <c r="D118" s="196" t="s">
        <v>144</v>
      </c>
      <c r="E118" s="197" t="s">
        <v>608</v>
      </c>
      <c r="F118" s="198" t="s">
        <v>574</v>
      </c>
      <c r="G118" s="199" t="s">
        <v>147</v>
      </c>
      <c r="H118" s="200">
        <v>210</v>
      </c>
      <c r="I118" s="201"/>
      <c r="J118" s="202">
        <f>ROUND(I118*H118,2)</f>
        <v>0</v>
      </c>
      <c r="K118" s="198" t="s">
        <v>19</v>
      </c>
      <c r="L118" s="44"/>
      <c r="M118" s="203" t="s">
        <v>19</v>
      </c>
      <c r="N118" s="204" t="s">
        <v>45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149</v>
      </c>
      <c r="AT118" s="207" t="s">
        <v>144</v>
      </c>
      <c r="AU118" s="207" t="s">
        <v>82</v>
      </c>
      <c r="AY118" s="17" t="s">
        <v>143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7" t="s">
        <v>82</v>
      </c>
      <c r="BK118" s="208">
        <f>ROUND(I118*H118,2)</f>
        <v>0</v>
      </c>
      <c r="BL118" s="17" t="s">
        <v>149</v>
      </c>
      <c r="BM118" s="207" t="s">
        <v>209</v>
      </c>
    </row>
    <row r="119" s="2" customFormat="1">
      <c r="A119" s="38"/>
      <c r="B119" s="39"/>
      <c r="C119" s="40"/>
      <c r="D119" s="209" t="s">
        <v>150</v>
      </c>
      <c r="E119" s="40"/>
      <c r="F119" s="210" t="s">
        <v>574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150</v>
      </c>
      <c r="AU119" s="17" t="s">
        <v>82</v>
      </c>
    </row>
    <row r="120" s="2" customFormat="1" ht="16.5" customHeight="1">
      <c r="A120" s="38"/>
      <c r="B120" s="39"/>
      <c r="C120" s="196" t="s">
        <v>180</v>
      </c>
      <c r="D120" s="196" t="s">
        <v>144</v>
      </c>
      <c r="E120" s="197" t="s">
        <v>609</v>
      </c>
      <c r="F120" s="198" t="s">
        <v>610</v>
      </c>
      <c r="G120" s="199" t="s">
        <v>406</v>
      </c>
      <c r="H120" s="200">
        <v>6</v>
      </c>
      <c r="I120" s="201"/>
      <c r="J120" s="202">
        <f>ROUND(I120*H120,2)</f>
        <v>0</v>
      </c>
      <c r="K120" s="198" t="s">
        <v>19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149</v>
      </c>
      <c r="AT120" s="207" t="s">
        <v>144</v>
      </c>
      <c r="AU120" s="207" t="s">
        <v>82</v>
      </c>
      <c r="AY120" s="17" t="s">
        <v>143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149</v>
      </c>
      <c r="BM120" s="207" t="s">
        <v>212</v>
      </c>
    </row>
    <row r="121" s="2" customFormat="1">
      <c r="A121" s="38"/>
      <c r="B121" s="39"/>
      <c r="C121" s="40"/>
      <c r="D121" s="209" t="s">
        <v>150</v>
      </c>
      <c r="E121" s="40"/>
      <c r="F121" s="210" t="s">
        <v>610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150</v>
      </c>
      <c r="AU121" s="17" t="s">
        <v>82</v>
      </c>
    </row>
    <row r="122" s="2" customFormat="1" ht="16.5" customHeight="1">
      <c r="A122" s="38"/>
      <c r="B122" s="39"/>
      <c r="C122" s="196" t="s">
        <v>214</v>
      </c>
      <c r="D122" s="196" t="s">
        <v>144</v>
      </c>
      <c r="E122" s="197" t="s">
        <v>611</v>
      </c>
      <c r="F122" s="198" t="s">
        <v>612</v>
      </c>
      <c r="G122" s="199" t="s">
        <v>406</v>
      </c>
      <c r="H122" s="200">
        <v>6</v>
      </c>
      <c r="I122" s="201"/>
      <c r="J122" s="202">
        <f>ROUND(I122*H122,2)</f>
        <v>0</v>
      </c>
      <c r="K122" s="198" t="s">
        <v>19</v>
      </c>
      <c r="L122" s="44"/>
      <c r="M122" s="203" t="s">
        <v>19</v>
      </c>
      <c r="N122" s="204" t="s">
        <v>45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149</v>
      </c>
      <c r="AT122" s="207" t="s">
        <v>144</v>
      </c>
      <c r="AU122" s="207" t="s">
        <v>82</v>
      </c>
      <c r="AY122" s="17" t="s">
        <v>143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7" t="s">
        <v>82</v>
      </c>
      <c r="BK122" s="208">
        <f>ROUND(I122*H122,2)</f>
        <v>0</v>
      </c>
      <c r="BL122" s="17" t="s">
        <v>149</v>
      </c>
      <c r="BM122" s="207" t="s">
        <v>217</v>
      </c>
    </row>
    <row r="123" s="2" customFormat="1">
      <c r="A123" s="38"/>
      <c r="B123" s="39"/>
      <c r="C123" s="40"/>
      <c r="D123" s="209" t="s">
        <v>150</v>
      </c>
      <c r="E123" s="40"/>
      <c r="F123" s="210" t="s">
        <v>612</v>
      </c>
      <c r="G123" s="40"/>
      <c r="H123" s="40"/>
      <c r="I123" s="211"/>
      <c r="J123" s="40"/>
      <c r="K123" s="40"/>
      <c r="L123" s="44"/>
      <c r="M123" s="212"/>
      <c r="N123" s="21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150</v>
      </c>
      <c r="AU123" s="17" t="s">
        <v>82</v>
      </c>
    </row>
    <row r="124" s="2" customFormat="1" ht="16.5" customHeight="1">
      <c r="A124" s="38"/>
      <c r="B124" s="39"/>
      <c r="C124" s="196" t="s">
        <v>183</v>
      </c>
      <c r="D124" s="196" t="s">
        <v>144</v>
      </c>
      <c r="E124" s="197" t="s">
        <v>613</v>
      </c>
      <c r="F124" s="198" t="s">
        <v>580</v>
      </c>
      <c r="G124" s="199" t="s">
        <v>406</v>
      </c>
      <c r="H124" s="200">
        <v>6</v>
      </c>
      <c r="I124" s="201"/>
      <c r="J124" s="202">
        <f>ROUND(I124*H124,2)</f>
        <v>0</v>
      </c>
      <c r="K124" s="198" t="s">
        <v>19</v>
      </c>
      <c r="L124" s="44"/>
      <c r="M124" s="203" t="s">
        <v>19</v>
      </c>
      <c r="N124" s="204" t="s">
        <v>45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149</v>
      </c>
      <c r="AT124" s="207" t="s">
        <v>144</v>
      </c>
      <c r="AU124" s="207" t="s">
        <v>82</v>
      </c>
      <c r="AY124" s="17" t="s">
        <v>143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7" t="s">
        <v>82</v>
      </c>
      <c r="BK124" s="208">
        <f>ROUND(I124*H124,2)</f>
        <v>0</v>
      </c>
      <c r="BL124" s="17" t="s">
        <v>149</v>
      </c>
      <c r="BM124" s="207" t="s">
        <v>220</v>
      </c>
    </row>
    <row r="125" s="2" customFormat="1">
      <c r="A125" s="38"/>
      <c r="B125" s="39"/>
      <c r="C125" s="40"/>
      <c r="D125" s="209" t="s">
        <v>150</v>
      </c>
      <c r="E125" s="40"/>
      <c r="F125" s="210" t="s">
        <v>580</v>
      </c>
      <c r="G125" s="40"/>
      <c r="H125" s="40"/>
      <c r="I125" s="211"/>
      <c r="J125" s="40"/>
      <c r="K125" s="40"/>
      <c r="L125" s="44"/>
      <c r="M125" s="212"/>
      <c r="N125" s="21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150</v>
      </c>
      <c r="AU125" s="17" t="s">
        <v>82</v>
      </c>
    </row>
    <row r="126" s="2" customFormat="1" ht="16.5" customHeight="1">
      <c r="A126" s="38"/>
      <c r="B126" s="39"/>
      <c r="C126" s="196" t="s">
        <v>7</v>
      </c>
      <c r="D126" s="196" t="s">
        <v>144</v>
      </c>
      <c r="E126" s="197" t="s">
        <v>614</v>
      </c>
      <c r="F126" s="198" t="s">
        <v>582</v>
      </c>
      <c r="G126" s="199" t="s">
        <v>406</v>
      </c>
      <c r="H126" s="200">
        <v>6</v>
      </c>
      <c r="I126" s="201"/>
      <c r="J126" s="202">
        <f>ROUND(I126*H126,2)</f>
        <v>0</v>
      </c>
      <c r="K126" s="198" t="s">
        <v>19</v>
      </c>
      <c r="L126" s="44"/>
      <c r="M126" s="203" t="s">
        <v>19</v>
      </c>
      <c r="N126" s="204" t="s">
        <v>45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149</v>
      </c>
      <c r="AT126" s="207" t="s">
        <v>144</v>
      </c>
      <c r="AU126" s="207" t="s">
        <v>82</v>
      </c>
      <c r="AY126" s="17" t="s">
        <v>143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7" t="s">
        <v>82</v>
      </c>
      <c r="BK126" s="208">
        <f>ROUND(I126*H126,2)</f>
        <v>0</v>
      </c>
      <c r="BL126" s="17" t="s">
        <v>149</v>
      </c>
      <c r="BM126" s="207" t="s">
        <v>223</v>
      </c>
    </row>
    <row r="127" s="2" customFormat="1">
      <c r="A127" s="38"/>
      <c r="B127" s="39"/>
      <c r="C127" s="40"/>
      <c r="D127" s="209" t="s">
        <v>150</v>
      </c>
      <c r="E127" s="40"/>
      <c r="F127" s="210" t="s">
        <v>582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150</v>
      </c>
      <c r="AU127" s="17" t="s">
        <v>82</v>
      </c>
    </row>
    <row r="128" s="2" customFormat="1" ht="16.5" customHeight="1">
      <c r="A128" s="38"/>
      <c r="B128" s="39"/>
      <c r="C128" s="196" t="s">
        <v>186</v>
      </c>
      <c r="D128" s="196" t="s">
        <v>144</v>
      </c>
      <c r="E128" s="197" t="s">
        <v>615</v>
      </c>
      <c r="F128" s="198" t="s">
        <v>616</v>
      </c>
      <c r="G128" s="199" t="s">
        <v>147</v>
      </c>
      <c r="H128" s="200">
        <v>210</v>
      </c>
      <c r="I128" s="201"/>
      <c r="J128" s="202">
        <f>ROUND(I128*H128,2)</f>
        <v>0</v>
      </c>
      <c r="K128" s="198" t="s">
        <v>19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149</v>
      </c>
      <c r="AT128" s="207" t="s">
        <v>144</v>
      </c>
      <c r="AU128" s="207" t="s">
        <v>82</v>
      </c>
      <c r="AY128" s="17" t="s">
        <v>143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149</v>
      </c>
      <c r="BM128" s="207" t="s">
        <v>226</v>
      </c>
    </row>
    <row r="129" s="2" customFormat="1">
      <c r="A129" s="38"/>
      <c r="B129" s="39"/>
      <c r="C129" s="40"/>
      <c r="D129" s="209" t="s">
        <v>150</v>
      </c>
      <c r="E129" s="40"/>
      <c r="F129" s="210" t="s">
        <v>616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150</v>
      </c>
      <c r="AU129" s="17" t="s">
        <v>82</v>
      </c>
    </row>
    <row r="130" s="2" customFormat="1" ht="16.5" customHeight="1">
      <c r="A130" s="38"/>
      <c r="B130" s="39"/>
      <c r="C130" s="196" t="s">
        <v>229</v>
      </c>
      <c r="D130" s="196" t="s">
        <v>144</v>
      </c>
      <c r="E130" s="197" t="s">
        <v>617</v>
      </c>
      <c r="F130" s="198" t="s">
        <v>586</v>
      </c>
      <c r="G130" s="199" t="s">
        <v>147</v>
      </c>
      <c r="H130" s="200">
        <v>12</v>
      </c>
      <c r="I130" s="201"/>
      <c r="J130" s="202">
        <f>ROUND(I130*H130,2)</f>
        <v>0</v>
      </c>
      <c r="K130" s="198" t="s">
        <v>19</v>
      </c>
      <c r="L130" s="44"/>
      <c r="M130" s="203" t="s">
        <v>19</v>
      </c>
      <c r="N130" s="204" t="s">
        <v>45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149</v>
      </c>
      <c r="AT130" s="207" t="s">
        <v>144</v>
      </c>
      <c r="AU130" s="207" t="s">
        <v>82</v>
      </c>
      <c r="AY130" s="17" t="s">
        <v>143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7" t="s">
        <v>82</v>
      </c>
      <c r="BK130" s="208">
        <f>ROUND(I130*H130,2)</f>
        <v>0</v>
      </c>
      <c r="BL130" s="17" t="s">
        <v>149</v>
      </c>
      <c r="BM130" s="207" t="s">
        <v>233</v>
      </c>
    </row>
    <row r="131" s="2" customFormat="1">
      <c r="A131" s="38"/>
      <c r="B131" s="39"/>
      <c r="C131" s="40"/>
      <c r="D131" s="209" t="s">
        <v>150</v>
      </c>
      <c r="E131" s="40"/>
      <c r="F131" s="210" t="s">
        <v>586</v>
      </c>
      <c r="G131" s="40"/>
      <c r="H131" s="40"/>
      <c r="I131" s="211"/>
      <c r="J131" s="40"/>
      <c r="K131" s="40"/>
      <c r="L131" s="44"/>
      <c r="M131" s="212"/>
      <c r="N131" s="21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82</v>
      </c>
    </row>
    <row r="132" s="2" customFormat="1" ht="16.5" customHeight="1">
      <c r="A132" s="38"/>
      <c r="B132" s="39"/>
      <c r="C132" s="196" t="s">
        <v>189</v>
      </c>
      <c r="D132" s="196" t="s">
        <v>144</v>
      </c>
      <c r="E132" s="197" t="s">
        <v>618</v>
      </c>
      <c r="F132" s="198" t="s">
        <v>619</v>
      </c>
      <c r="G132" s="199" t="s">
        <v>406</v>
      </c>
      <c r="H132" s="200">
        <v>20</v>
      </c>
      <c r="I132" s="201"/>
      <c r="J132" s="202">
        <f>ROUND(I132*H132,2)</f>
        <v>0</v>
      </c>
      <c r="K132" s="198" t="s">
        <v>19</v>
      </c>
      <c r="L132" s="44"/>
      <c r="M132" s="203" t="s">
        <v>19</v>
      </c>
      <c r="N132" s="204" t="s">
        <v>45</v>
      </c>
      <c r="O132" s="84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149</v>
      </c>
      <c r="AT132" s="207" t="s">
        <v>144</v>
      </c>
      <c r="AU132" s="207" t="s">
        <v>82</v>
      </c>
      <c r="AY132" s="17" t="s">
        <v>143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7" t="s">
        <v>82</v>
      </c>
      <c r="BK132" s="208">
        <f>ROUND(I132*H132,2)</f>
        <v>0</v>
      </c>
      <c r="BL132" s="17" t="s">
        <v>149</v>
      </c>
      <c r="BM132" s="207" t="s">
        <v>237</v>
      </c>
    </row>
    <row r="133" s="2" customFormat="1">
      <c r="A133" s="38"/>
      <c r="B133" s="39"/>
      <c r="C133" s="40"/>
      <c r="D133" s="209" t="s">
        <v>150</v>
      </c>
      <c r="E133" s="40"/>
      <c r="F133" s="210" t="s">
        <v>619</v>
      </c>
      <c r="G133" s="40"/>
      <c r="H133" s="40"/>
      <c r="I133" s="211"/>
      <c r="J133" s="40"/>
      <c r="K133" s="40"/>
      <c r="L133" s="44"/>
      <c r="M133" s="212"/>
      <c r="N133" s="21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150</v>
      </c>
      <c r="AU133" s="17" t="s">
        <v>82</v>
      </c>
    </row>
    <row r="134" s="2" customFormat="1" ht="16.5" customHeight="1">
      <c r="A134" s="38"/>
      <c r="B134" s="39"/>
      <c r="C134" s="196" t="s">
        <v>238</v>
      </c>
      <c r="D134" s="196" t="s">
        <v>144</v>
      </c>
      <c r="E134" s="197" t="s">
        <v>620</v>
      </c>
      <c r="F134" s="198" t="s">
        <v>588</v>
      </c>
      <c r="G134" s="199" t="s">
        <v>147</v>
      </c>
      <c r="H134" s="200">
        <v>60</v>
      </c>
      <c r="I134" s="201"/>
      <c r="J134" s="202">
        <f>ROUND(I134*H134,2)</f>
        <v>0</v>
      </c>
      <c r="K134" s="198" t="s">
        <v>19</v>
      </c>
      <c r="L134" s="44"/>
      <c r="M134" s="203" t="s">
        <v>19</v>
      </c>
      <c r="N134" s="204" t="s">
        <v>45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149</v>
      </c>
      <c r="AT134" s="207" t="s">
        <v>144</v>
      </c>
      <c r="AU134" s="207" t="s">
        <v>82</v>
      </c>
      <c r="AY134" s="17" t="s">
        <v>143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7" t="s">
        <v>82</v>
      </c>
      <c r="BK134" s="208">
        <f>ROUND(I134*H134,2)</f>
        <v>0</v>
      </c>
      <c r="BL134" s="17" t="s">
        <v>149</v>
      </c>
      <c r="BM134" s="207" t="s">
        <v>241</v>
      </c>
    </row>
    <row r="135" s="2" customFormat="1">
      <c r="A135" s="38"/>
      <c r="B135" s="39"/>
      <c r="C135" s="40"/>
      <c r="D135" s="209" t="s">
        <v>150</v>
      </c>
      <c r="E135" s="40"/>
      <c r="F135" s="210" t="s">
        <v>588</v>
      </c>
      <c r="G135" s="40"/>
      <c r="H135" s="40"/>
      <c r="I135" s="211"/>
      <c r="J135" s="40"/>
      <c r="K135" s="40"/>
      <c r="L135" s="44"/>
      <c r="M135" s="212"/>
      <c r="N135" s="21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82</v>
      </c>
    </row>
    <row r="136" s="2" customFormat="1" ht="16.5" customHeight="1">
      <c r="A136" s="38"/>
      <c r="B136" s="39"/>
      <c r="C136" s="196" t="s">
        <v>195</v>
      </c>
      <c r="D136" s="196" t="s">
        <v>144</v>
      </c>
      <c r="E136" s="197" t="s">
        <v>621</v>
      </c>
      <c r="F136" s="198" t="s">
        <v>590</v>
      </c>
      <c r="G136" s="199" t="s">
        <v>147</v>
      </c>
      <c r="H136" s="200">
        <v>220</v>
      </c>
      <c r="I136" s="201"/>
      <c r="J136" s="202">
        <f>ROUND(I136*H136,2)</f>
        <v>0</v>
      </c>
      <c r="K136" s="198" t="s">
        <v>19</v>
      </c>
      <c r="L136" s="44"/>
      <c r="M136" s="203" t="s">
        <v>19</v>
      </c>
      <c r="N136" s="204" t="s">
        <v>45</v>
      </c>
      <c r="O136" s="8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149</v>
      </c>
      <c r="AT136" s="207" t="s">
        <v>144</v>
      </c>
      <c r="AU136" s="207" t="s">
        <v>82</v>
      </c>
      <c r="AY136" s="17" t="s">
        <v>143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7" t="s">
        <v>82</v>
      </c>
      <c r="BK136" s="208">
        <f>ROUND(I136*H136,2)</f>
        <v>0</v>
      </c>
      <c r="BL136" s="17" t="s">
        <v>149</v>
      </c>
      <c r="BM136" s="207" t="s">
        <v>246</v>
      </c>
    </row>
    <row r="137" s="2" customFormat="1">
      <c r="A137" s="38"/>
      <c r="B137" s="39"/>
      <c r="C137" s="40"/>
      <c r="D137" s="209" t="s">
        <v>150</v>
      </c>
      <c r="E137" s="40"/>
      <c r="F137" s="210" t="s">
        <v>590</v>
      </c>
      <c r="G137" s="40"/>
      <c r="H137" s="40"/>
      <c r="I137" s="211"/>
      <c r="J137" s="40"/>
      <c r="K137" s="40"/>
      <c r="L137" s="44"/>
      <c r="M137" s="212"/>
      <c r="N137" s="21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82</v>
      </c>
    </row>
    <row r="138" s="2" customFormat="1" ht="16.5" customHeight="1">
      <c r="A138" s="38"/>
      <c r="B138" s="39"/>
      <c r="C138" s="196" t="s">
        <v>249</v>
      </c>
      <c r="D138" s="196" t="s">
        <v>144</v>
      </c>
      <c r="E138" s="197" t="s">
        <v>622</v>
      </c>
      <c r="F138" s="198" t="s">
        <v>623</v>
      </c>
      <c r="G138" s="199" t="s">
        <v>157</v>
      </c>
      <c r="H138" s="200">
        <v>4.5</v>
      </c>
      <c r="I138" s="201"/>
      <c r="J138" s="202">
        <f>ROUND(I138*H138,2)</f>
        <v>0</v>
      </c>
      <c r="K138" s="198" t="s">
        <v>19</v>
      </c>
      <c r="L138" s="44"/>
      <c r="M138" s="203" t="s">
        <v>19</v>
      </c>
      <c r="N138" s="204" t="s">
        <v>45</v>
      </c>
      <c r="O138" s="84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149</v>
      </c>
      <c r="AT138" s="207" t="s">
        <v>144</v>
      </c>
      <c r="AU138" s="207" t="s">
        <v>82</v>
      </c>
      <c r="AY138" s="17" t="s">
        <v>143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7" t="s">
        <v>82</v>
      </c>
      <c r="BK138" s="208">
        <f>ROUND(I138*H138,2)</f>
        <v>0</v>
      </c>
      <c r="BL138" s="17" t="s">
        <v>149</v>
      </c>
      <c r="BM138" s="207" t="s">
        <v>252</v>
      </c>
    </row>
    <row r="139" s="2" customFormat="1">
      <c r="A139" s="38"/>
      <c r="B139" s="39"/>
      <c r="C139" s="40"/>
      <c r="D139" s="209" t="s">
        <v>150</v>
      </c>
      <c r="E139" s="40"/>
      <c r="F139" s="210" t="s">
        <v>623</v>
      </c>
      <c r="G139" s="40"/>
      <c r="H139" s="40"/>
      <c r="I139" s="211"/>
      <c r="J139" s="40"/>
      <c r="K139" s="40"/>
      <c r="L139" s="44"/>
      <c r="M139" s="212"/>
      <c r="N139" s="21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82</v>
      </c>
    </row>
    <row r="140" s="2" customFormat="1" ht="16.5" customHeight="1">
      <c r="A140" s="38"/>
      <c r="B140" s="39"/>
      <c r="C140" s="196" t="s">
        <v>198</v>
      </c>
      <c r="D140" s="196" t="s">
        <v>144</v>
      </c>
      <c r="E140" s="197" t="s">
        <v>624</v>
      </c>
      <c r="F140" s="198" t="s">
        <v>625</v>
      </c>
      <c r="G140" s="199" t="s">
        <v>406</v>
      </c>
      <c r="H140" s="200">
        <v>6</v>
      </c>
      <c r="I140" s="201"/>
      <c r="J140" s="202">
        <f>ROUND(I140*H140,2)</f>
        <v>0</v>
      </c>
      <c r="K140" s="198" t="s">
        <v>19</v>
      </c>
      <c r="L140" s="44"/>
      <c r="M140" s="203" t="s">
        <v>19</v>
      </c>
      <c r="N140" s="204" t="s">
        <v>45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149</v>
      </c>
      <c r="AT140" s="207" t="s">
        <v>144</v>
      </c>
      <c r="AU140" s="207" t="s">
        <v>82</v>
      </c>
      <c r="AY140" s="17" t="s">
        <v>143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7" t="s">
        <v>82</v>
      </c>
      <c r="BK140" s="208">
        <f>ROUND(I140*H140,2)</f>
        <v>0</v>
      </c>
      <c r="BL140" s="17" t="s">
        <v>149</v>
      </c>
      <c r="BM140" s="207" t="s">
        <v>257</v>
      </c>
    </row>
    <row r="141" s="2" customFormat="1">
      <c r="A141" s="38"/>
      <c r="B141" s="39"/>
      <c r="C141" s="40"/>
      <c r="D141" s="209" t="s">
        <v>150</v>
      </c>
      <c r="E141" s="40"/>
      <c r="F141" s="210" t="s">
        <v>625</v>
      </c>
      <c r="G141" s="40"/>
      <c r="H141" s="40"/>
      <c r="I141" s="211"/>
      <c r="J141" s="40"/>
      <c r="K141" s="40"/>
      <c r="L141" s="44"/>
      <c r="M141" s="212"/>
      <c r="N141" s="21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150</v>
      </c>
      <c r="AU141" s="17" t="s">
        <v>82</v>
      </c>
    </row>
    <row r="142" s="2" customFormat="1" ht="16.5" customHeight="1">
      <c r="A142" s="38"/>
      <c r="B142" s="39"/>
      <c r="C142" s="196" t="s">
        <v>260</v>
      </c>
      <c r="D142" s="196" t="s">
        <v>144</v>
      </c>
      <c r="E142" s="197" t="s">
        <v>626</v>
      </c>
      <c r="F142" s="198" t="s">
        <v>627</v>
      </c>
      <c r="G142" s="199" t="s">
        <v>147</v>
      </c>
      <c r="H142" s="200">
        <v>210</v>
      </c>
      <c r="I142" s="201"/>
      <c r="J142" s="202">
        <f>ROUND(I142*H142,2)</f>
        <v>0</v>
      </c>
      <c r="K142" s="198" t="s">
        <v>19</v>
      </c>
      <c r="L142" s="44"/>
      <c r="M142" s="203" t="s">
        <v>19</v>
      </c>
      <c r="N142" s="204" t="s">
        <v>45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</v>
      </c>
      <c r="T142" s="20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149</v>
      </c>
      <c r="AT142" s="207" t="s">
        <v>144</v>
      </c>
      <c r="AU142" s="207" t="s">
        <v>82</v>
      </c>
      <c r="AY142" s="17" t="s">
        <v>143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7" t="s">
        <v>82</v>
      </c>
      <c r="BK142" s="208">
        <f>ROUND(I142*H142,2)</f>
        <v>0</v>
      </c>
      <c r="BL142" s="17" t="s">
        <v>149</v>
      </c>
      <c r="BM142" s="207" t="s">
        <v>263</v>
      </c>
    </row>
    <row r="143" s="2" customFormat="1">
      <c r="A143" s="38"/>
      <c r="B143" s="39"/>
      <c r="C143" s="40"/>
      <c r="D143" s="209" t="s">
        <v>150</v>
      </c>
      <c r="E143" s="40"/>
      <c r="F143" s="210" t="s">
        <v>627</v>
      </c>
      <c r="G143" s="40"/>
      <c r="H143" s="40"/>
      <c r="I143" s="211"/>
      <c r="J143" s="40"/>
      <c r="K143" s="40"/>
      <c r="L143" s="44"/>
      <c r="M143" s="212"/>
      <c r="N143" s="21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150</v>
      </c>
      <c r="AU143" s="17" t="s">
        <v>82</v>
      </c>
    </row>
    <row r="144" s="2" customFormat="1" ht="16.5" customHeight="1">
      <c r="A144" s="38"/>
      <c r="B144" s="39"/>
      <c r="C144" s="196" t="s">
        <v>201</v>
      </c>
      <c r="D144" s="196" t="s">
        <v>144</v>
      </c>
      <c r="E144" s="197" t="s">
        <v>628</v>
      </c>
      <c r="F144" s="198" t="s">
        <v>629</v>
      </c>
      <c r="G144" s="199" t="s">
        <v>157</v>
      </c>
      <c r="H144" s="200">
        <v>15</v>
      </c>
      <c r="I144" s="201"/>
      <c r="J144" s="202">
        <f>ROUND(I144*H144,2)</f>
        <v>0</v>
      </c>
      <c r="K144" s="198" t="s">
        <v>19</v>
      </c>
      <c r="L144" s="44"/>
      <c r="M144" s="203" t="s">
        <v>19</v>
      </c>
      <c r="N144" s="204" t="s">
        <v>45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149</v>
      </c>
      <c r="AT144" s="207" t="s">
        <v>144</v>
      </c>
      <c r="AU144" s="207" t="s">
        <v>82</v>
      </c>
      <c r="AY144" s="17" t="s">
        <v>143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7" t="s">
        <v>82</v>
      </c>
      <c r="BK144" s="208">
        <f>ROUND(I144*H144,2)</f>
        <v>0</v>
      </c>
      <c r="BL144" s="17" t="s">
        <v>149</v>
      </c>
      <c r="BM144" s="207" t="s">
        <v>268</v>
      </c>
    </row>
    <row r="145" s="2" customFormat="1">
      <c r="A145" s="38"/>
      <c r="B145" s="39"/>
      <c r="C145" s="40"/>
      <c r="D145" s="209" t="s">
        <v>150</v>
      </c>
      <c r="E145" s="40"/>
      <c r="F145" s="210" t="s">
        <v>629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82</v>
      </c>
    </row>
    <row r="146" s="11" customFormat="1" ht="25.92" customHeight="1">
      <c r="A146" s="11"/>
      <c r="B146" s="182"/>
      <c r="C146" s="183"/>
      <c r="D146" s="184" t="s">
        <v>73</v>
      </c>
      <c r="E146" s="185" t="s">
        <v>630</v>
      </c>
      <c r="F146" s="185" t="s">
        <v>631</v>
      </c>
      <c r="G146" s="183"/>
      <c r="H146" s="183"/>
      <c r="I146" s="186"/>
      <c r="J146" s="187">
        <f>BK146</f>
        <v>0</v>
      </c>
      <c r="K146" s="183"/>
      <c r="L146" s="188"/>
      <c r="M146" s="189"/>
      <c r="N146" s="190"/>
      <c r="O146" s="190"/>
      <c r="P146" s="191">
        <f>SUM(P147:P152)</f>
        <v>0</v>
      </c>
      <c r="Q146" s="190"/>
      <c r="R146" s="191">
        <f>SUM(R147:R152)</f>
        <v>0</v>
      </c>
      <c r="S146" s="190"/>
      <c r="T146" s="192">
        <f>SUM(T147:T152)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93" t="s">
        <v>82</v>
      </c>
      <c r="AT146" s="194" t="s">
        <v>73</v>
      </c>
      <c r="AU146" s="194" t="s">
        <v>74</v>
      </c>
      <c r="AY146" s="193" t="s">
        <v>143</v>
      </c>
      <c r="BK146" s="195">
        <f>SUM(BK147:BK152)</f>
        <v>0</v>
      </c>
    </row>
    <row r="147" s="2" customFormat="1" ht="16.5" customHeight="1">
      <c r="A147" s="38"/>
      <c r="B147" s="39"/>
      <c r="C147" s="196" t="s">
        <v>269</v>
      </c>
      <c r="D147" s="196" t="s">
        <v>144</v>
      </c>
      <c r="E147" s="197" t="s">
        <v>632</v>
      </c>
      <c r="F147" s="198" t="s">
        <v>633</v>
      </c>
      <c r="G147" s="199" t="s">
        <v>595</v>
      </c>
      <c r="H147" s="200">
        <v>0.25</v>
      </c>
      <c r="I147" s="201"/>
      <c r="J147" s="202">
        <f>ROUND(I147*H147,2)</f>
        <v>0</v>
      </c>
      <c r="K147" s="198" t="s">
        <v>19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149</v>
      </c>
      <c r="AT147" s="207" t="s">
        <v>144</v>
      </c>
      <c r="AU147" s="207" t="s">
        <v>82</v>
      </c>
      <c r="AY147" s="17" t="s">
        <v>143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149</v>
      </c>
      <c r="BM147" s="207" t="s">
        <v>272</v>
      </c>
    </row>
    <row r="148" s="2" customFormat="1">
      <c r="A148" s="38"/>
      <c r="B148" s="39"/>
      <c r="C148" s="40"/>
      <c r="D148" s="209" t="s">
        <v>150</v>
      </c>
      <c r="E148" s="40"/>
      <c r="F148" s="210" t="s">
        <v>633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82</v>
      </c>
    </row>
    <row r="149" s="2" customFormat="1" ht="16.5" customHeight="1">
      <c r="A149" s="38"/>
      <c r="B149" s="39"/>
      <c r="C149" s="196" t="s">
        <v>204</v>
      </c>
      <c r="D149" s="196" t="s">
        <v>144</v>
      </c>
      <c r="E149" s="197" t="s">
        <v>634</v>
      </c>
      <c r="F149" s="198" t="s">
        <v>635</v>
      </c>
      <c r="G149" s="199" t="s">
        <v>636</v>
      </c>
      <c r="H149" s="200">
        <v>7</v>
      </c>
      <c r="I149" s="201"/>
      <c r="J149" s="202">
        <f>ROUND(I149*H149,2)</f>
        <v>0</v>
      </c>
      <c r="K149" s="198" t="s">
        <v>19</v>
      </c>
      <c r="L149" s="44"/>
      <c r="M149" s="203" t="s">
        <v>19</v>
      </c>
      <c r="N149" s="204" t="s">
        <v>45</v>
      </c>
      <c r="O149" s="84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7" t="s">
        <v>149</v>
      </c>
      <c r="AT149" s="207" t="s">
        <v>144</v>
      </c>
      <c r="AU149" s="207" t="s">
        <v>82</v>
      </c>
      <c r="AY149" s="17" t="s">
        <v>143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7" t="s">
        <v>82</v>
      </c>
      <c r="BK149" s="208">
        <f>ROUND(I149*H149,2)</f>
        <v>0</v>
      </c>
      <c r="BL149" s="17" t="s">
        <v>149</v>
      </c>
      <c r="BM149" s="207" t="s">
        <v>275</v>
      </c>
    </row>
    <row r="150" s="2" customFormat="1">
      <c r="A150" s="38"/>
      <c r="B150" s="39"/>
      <c r="C150" s="40"/>
      <c r="D150" s="209" t="s">
        <v>150</v>
      </c>
      <c r="E150" s="40"/>
      <c r="F150" s="210" t="s">
        <v>635</v>
      </c>
      <c r="G150" s="40"/>
      <c r="H150" s="40"/>
      <c r="I150" s="211"/>
      <c r="J150" s="40"/>
      <c r="K150" s="40"/>
      <c r="L150" s="44"/>
      <c r="M150" s="212"/>
      <c r="N150" s="21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82</v>
      </c>
    </row>
    <row r="151" s="2" customFormat="1" ht="16.5" customHeight="1">
      <c r="A151" s="38"/>
      <c r="B151" s="39"/>
      <c r="C151" s="196" t="s">
        <v>276</v>
      </c>
      <c r="D151" s="196" t="s">
        <v>144</v>
      </c>
      <c r="E151" s="197" t="s">
        <v>637</v>
      </c>
      <c r="F151" s="198" t="s">
        <v>638</v>
      </c>
      <c r="G151" s="199" t="s">
        <v>636</v>
      </c>
      <c r="H151" s="200">
        <v>8</v>
      </c>
      <c r="I151" s="201"/>
      <c r="J151" s="202">
        <f>ROUND(I151*H151,2)</f>
        <v>0</v>
      </c>
      <c r="K151" s="198" t="s">
        <v>19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149</v>
      </c>
      <c r="AT151" s="207" t="s">
        <v>144</v>
      </c>
      <c r="AU151" s="207" t="s">
        <v>82</v>
      </c>
      <c r="AY151" s="17" t="s">
        <v>143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149</v>
      </c>
      <c r="BM151" s="207" t="s">
        <v>279</v>
      </c>
    </row>
    <row r="152" s="2" customFormat="1">
      <c r="A152" s="38"/>
      <c r="B152" s="39"/>
      <c r="C152" s="40"/>
      <c r="D152" s="209" t="s">
        <v>150</v>
      </c>
      <c r="E152" s="40"/>
      <c r="F152" s="210" t="s">
        <v>638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82</v>
      </c>
    </row>
    <row r="153" s="11" customFormat="1" ht="25.92" customHeight="1">
      <c r="A153" s="11"/>
      <c r="B153" s="182"/>
      <c r="C153" s="183"/>
      <c r="D153" s="184" t="s">
        <v>73</v>
      </c>
      <c r="E153" s="185" t="s">
        <v>639</v>
      </c>
      <c r="F153" s="185" t="s">
        <v>640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SUM(P154:P157)</f>
        <v>0</v>
      </c>
      <c r="Q153" s="190"/>
      <c r="R153" s="191">
        <f>SUM(R154:R157)</f>
        <v>0</v>
      </c>
      <c r="S153" s="190"/>
      <c r="T153" s="192">
        <f>SUM(T154:T157)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93" t="s">
        <v>82</v>
      </c>
      <c r="AT153" s="194" t="s">
        <v>73</v>
      </c>
      <c r="AU153" s="194" t="s">
        <v>74</v>
      </c>
      <c r="AY153" s="193" t="s">
        <v>143</v>
      </c>
      <c r="BK153" s="195">
        <f>SUM(BK154:BK157)</f>
        <v>0</v>
      </c>
    </row>
    <row r="154" s="2" customFormat="1" ht="16.5" customHeight="1">
      <c r="A154" s="38"/>
      <c r="B154" s="39"/>
      <c r="C154" s="196" t="s">
        <v>209</v>
      </c>
      <c r="D154" s="196" t="s">
        <v>144</v>
      </c>
      <c r="E154" s="197" t="s">
        <v>641</v>
      </c>
      <c r="F154" s="198" t="s">
        <v>642</v>
      </c>
      <c r="G154" s="199" t="s">
        <v>406</v>
      </c>
      <c r="H154" s="200">
        <v>2</v>
      </c>
      <c r="I154" s="201"/>
      <c r="J154" s="202">
        <f>ROUND(I154*H154,2)</f>
        <v>0</v>
      </c>
      <c r="K154" s="198" t="s">
        <v>19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149</v>
      </c>
      <c r="AT154" s="207" t="s">
        <v>144</v>
      </c>
      <c r="AU154" s="207" t="s">
        <v>82</v>
      </c>
      <c r="AY154" s="17" t="s">
        <v>143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149</v>
      </c>
      <c r="BM154" s="207" t="s">
        <v>282</v>
      </c>
    </row>
    <row r="155" s="2" customFormat="1">
      <c r="A155" s="38"/>
      <c r="B155" s="39"/>
      <c r="C155" s="40"/>
      <c r="D155" s="209" t="s">
        <v>150</v>
      </c>
      <c r="E155" s="40"/>
      <c r="F155" s="210" t="s">
        <v>642</v>
      </c>
      <c r="G155" s="40"/>
      <c r="H155" s="40"/>
      <c r="I155" s="211"/>
      <c r="J155" s="40"/>
      <c r="K155" s="40"/>
      <c r="L155" s="44"/>
      <c r="M155" s="212"/>
      <c r="N155" s="21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82</v>
      </c>
    </row>
    <row r="156" s="2" customFormat="1" ht="16.5" customHeight="1">
      <c r="A156" s="38"/>
      <c r="B156" s="39"/>
      <c r="C156" s="196" t="s">
        <v>285</v>
      </c>
      <c r="D156" s="196" t="s">
        <v>144</v>
      </c>
      <c r="E156" s="197" t="s">
        <v>643</v>
      </c>
      <c r="F156" s="198" t="s">
        <v>644</v>
      </c>
      <c r="G156" s="199" t="s">
        <v>645</v>
      </c>
      <c r="H156" s="218"/>
      <c r="I156" s="201"/>
      <c r="J156" s="202">
        <f>ROUND(I156*H156,2)</f>
        <v>0</v>
      </c>
      <c r="K156" s="198" t="s">
        <v>19</v>
      </c>
      <c r="L156" s="44"/>
      <c r="M156" s="203" t="s">
        <v>19</v>
      </c>
      <c r="N156" s="204" t="s">
        <v>45</v>
      </c>
      <c r="O156" s="84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7" t="s">
        <v>149</v>
      </c>
      <c r="AT156" s="207" t="s">
        <v>144</v>
      </c>
      <c r="AU156" s="207" t="s">
        <v>82</v>
      </c>
      <c r="AY156" s="17" t="s">
        <v>143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7" t="s">
        <v>82</v>
      </c>
      <c r="BK156" s="208">
        <f>ROUND(I156*H156,2)</f>
        <v>0</v>
      </c>
      <c r="BL156" s="17" t="s">
        <v>149</v>
      </c>
      <c r="BM156" s="207" t="s">
        <v>288</v>
      </c>
    </row>
    <row r="157" s="2" customFormat="1">
      <c r="A157" s="38"/>
      <c r="B157" s="39"/>
      <c r="C157" s="40"/>
      <c r="D157" s="209" t="s">
        <v>150</v>
      </c>
      <c r="E157" s="40"/>
      <c r="F157" s="210" t="s">
        <v>644</v>
      </c>
      <c r="G157" s="40"/>
      <c r="H157" s="40"/>
      <c r="I157" s="211"/>
      <c r="J157" s="40"/>
      <c r="K157" s="40"/>
      <c r="L157" s="44"/>
      <c r="M157" s="214"/>
      <c r="N157" s="215"/>
      <c r="O157" s="216"/>
      <c r="P157" s="216"/>
      <c r="Q157" s="216"/>
      <c r="R157" s="216"/>
      <c r="S157" s="216"/>
      <c r="T157" s="217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82</v>
      </c>
    </row>
    <row r="158" s="2" customFormat="1" ht="6.96" customHeight="1">
      <c r="A158" s="3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7aPpBpPYt7myFBCgirh4U2FnFeU49QUFRAtnz457pMObZQVYxNFNDvv1K+fxcK98b5qrS9DWlWc+KoTxOKOsQQ==" hashValue="Oi/c2m4GQn+Ojf+OKOvetTvu/ZM0ixr1yU8DJcmbjyMt1WX8C7RdzVWNB99BOAhKyu+LhHNcUtN1dGPOwwxGEQ==" algorithmName="SHA-512" password="CC35"/>
  <autoFilter ref="C82:K15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646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647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ROUND((SUM(BE91:BE463)),  2)</f>
        <v>0</v>
      </c>
      <c r="G33" s="38"/>
      <c r="H33" s="38"/>
      <c r="I33" s="148">
        <v>0.20999999999999999</v>
      </c>
      <c r="J33" s="147">
        <f>ROUND(((SUM(BE91:BE463))*I33),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ROUND((SUM(BF91:BF463)),  2)</f>
        <v>0</v>
      </c>
      <c r="G34" s="38"/>
      <c r="H34" s="38"/>
      <c r="I34" s="148">
        <v>0.12</v>
      </c>
      <c r="J34" s="147">
        <f>ROUND(((SUM(BF91:BF463))*I34),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ROUND((SUM(BG91:BG463)),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ROUND((SUM(BH91:BH463)),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ROUND((SUM(BI91:BI463)),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SO102-D.100 - komunikace a zpevněné plochy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Bc.Pašava Michal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Hájek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648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649</v>
      </c>
      <c r="E61" s="222"/>
      <c r="F61" s="222"/>
      <c r="G61" s="222"/>
      <c r="H61" s="222"/>
      <c r="I61" s="222"/>
      <c r="J61" s="223">
        <f>J93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650</v>
      </c>
      <c r="E62" s="222"/>
      <c r="F62" s="222"/>
      <c r="G62" s="222"/>
      <c r="H62" s="222"/>
      <c r="I62" s="222"/>
      <c r="J62" s="223">
        <f>J188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19"/>
      <c r="C63" s="220"/>
      <c r="D63" s="221" t="s">
        <v>651</v>
      </c>
      <c r="E63" s="222"/>
      <c r="F63" s="222"/>
      <c r="G63" s="222"/>
      <c r="H63" s="222"/>
      <c r="I63" s="222"/>
      <c r="J63" s="223">
        <f>J208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19"/>
      <c r="C64" s="220"/>
      <c r="D64" s="221" t="s">
        <v>652</v>
      </c>
      <c r="E64" s="222"/>
      <c r="F64" s="222"/>
      <c r="G64" s="222"/>
      <c r="H64" s="222"/>
      <c r="I64" s="222"/>
      <c r="J64" s="223">
        <f>J305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19"/>
      <c r="C65" s="220"/>
      <c r="D65" s="221" t="s">
        <v>653</v>
      </c>
      <c r="E65" s="222"/>
      <c r="F65" s="222"/>
      <c r="G65" s="222"/>
      <c r="H65" s="222"/>
      <c r="I65" s="222"/>
      <c r="J65" s="223">
        <f>J346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19"/>
      <c r="C66" s="220"/>
      <c r="D66" s="221" t="s">
        <v>654</v>
      </c>
      <c r="E66" s="222"/>
      <c r="F66" s="222"/>
      <c r="G66" s="222"/>
      <c r="H66" s="222"/>
      <c r="I66" s="222"/>
      <c r="J66" s="223">
        <f>J408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19"/>
      <c r="C67" s="220"/>
      <c r="D67" s="221" t="s">
        <v>655</v>
      </c>
      <c r="E67" s="222"/>
      <c r="F67" s="222"/>
      <c r="G67" s="222"/>
      <c r="H67" s="222"/>
      <c r="I67" s="222"/>
      <c r="J67" s="223">
        <f>J422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9" customFormat="1" ht="24.96" customHeight="1">
      <c r="A68" s="9"/>
      <c r="B68" s="165"/>
      <c r="C68" s="166"/>
      <c r="D68" s="167" t="s">
        <v>656</v>
      </c>
      <c r="E68" s="168"/>
      <c r="F68" s="168"/>
      <c r="G68" s="168"/>
      <c r="H68" s="168"/>
      <c r="I68" s="168"/>
      <c r="J68" s="169">
        <f>J426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2" customFormat="1" ht="19.92" customHeight="1">
      <c r="A69" s="12"/>
      <c r="B69" s="219"/>
      <c r="C69" s="220"/>
      <c r="D69" s="221" t="s">
        <v>657</v>
      </c>
      <c r="E69" s="222"/>
      <c r="F69" s="222"/>
      <c r="G69" s="222"/>
      <c r="H69" s="222"/>
      <c r="I69" s="222"/>
      <c r="J69" s="223">
        <f>J427</f>
        <v>0</v>
      </c>
      <c r="K69" s="220"/>
      <c r="L69" s="22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12" customFormat="1" ht="19.92" customHeight="1">
      <c r="A70" s="12"/>
      <c r="B70" s="219"/>
      <c r="C70" s="220"/>
      <c r="D70" s="221" t="s">
        <v>658</v>
      </c>
      <c r="E70" s="222"/>
      <c r="F70" s="222"/>
      <c r="G70" s="222"/>
      <c r="H70" s="222"/>
      <c r="I70" s="222"/>
      <c r="J70" s="223">
        <f>J454</f>
        <v>0</v>
      </c>
      <c r="K70" s="220"/>
      <c r="L70" s="224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="9" customFormat="1" ht="24.96" customHeight="1">
      <c r="A71" s="9"/>
      <c r="B71" s="165"/>
      <c r="C71" s="166"/>
      <c r="D71" s="167" t="s">
        <v>659</v>
      </c>
      <c r="E71" s="168"/>
      <c r="F71" s="168"/>
      <c r="G71" s="168"/>
      <c r="H71" s="168"/>
      <c r="I71" s="168"/>
      <c r="J71" s="169">
        <f>J457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128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Obytná zóna Včelnice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104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SO102-D.100 - komunikace a zpevněné plochy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Chodová Planá</v>
      </c>
      <c r="G85" s="40"/>
      <c r="H85" s="40"/>
      <c r="I85" s="32" t="s">
        <v>23</v>
      </c>
      <c r="J85" s="72" t="str">
        <f>IF(J12="","",J12)</f>
        <v>8. 3. 2023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Městys Chodová Planá</v>
      </c>
      <c r="G87" s="40"/>
      <c r="H87" s="40"/>
      <c r="I87" s="32" t="s">
        <v>31</v>
      </c>
      <c r="J87" s="36" t="str">
        <f>E21</f>
        <v>Bc.Pašava Michal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36</v>
      </c>
      <c r="J88" s="36" t="str">
        <f>E24</f>
        <v>Milan Hájek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0" customFormat="1" ht="29.28" customHeight="1">
      <c r="A90" s="171"/>
      <c r="B90" s="172"/>
      <c r="C90" s="173" t="s">
        <v>129</v>
      </c>
      <c r="D90" s="174" t="s">
        <v>59</v>
      </c>
      <c r="E90" s="174" t="s">
        <v>55</v>
      </c>
      <c r="F90" s="174" t="s">
        <v>56</v>
      </c>
      <c r="G90" s="174" t="s">
        <v>130</v>
      </c>
      <c r="H90" s="174" t="s">
        <v>131</v>
      </c>
      <c r="I90" s="174" t="s">
        <v>132</v>
      </c>
      <c r="J90" s="174" t="s">
        <v>109</v>
      </c>
      <c r="K90" s="175" t="s">
        <v>133</v>
      </c>
      <c r="L90" s="176"/>
      <c r="M90" s="92" t="s">
        <v>19</v>
      </c>
      <c r="N90" s="93" t="s">
        <v>44</v>
      </c>
      <c r="O90" s="93" t="s">
        <v>134</v>
      </c>
      <c r="P90" s="93" t="s">
        <v>135</v>
      </c>
      <c r="Q90" s="93" t="s">
        <v>136</v>
      </c>
      <c r="R90" s="93" t="s">
        <v>137</v>
      </c>
      <c r="S90" s="93" t="s">
        <v>138</v>
      </c>
      <c r="T90" s="94" t="s">
        <v>139</v>
      </c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="2" customFormat="1" ht="22.8" customHeight="1">
      <c r="A91" s="38"/>
      <c r="B91" s="39"/>
      <c r="C91" s="99" t="s">
        <v>140</v>
      </c>
      <c r="D91" s="40"/>
      <c r="E91" s="40"/>
      <c r="F91" s="40"/>
      <c r="G91" s="40"/>
      <c r="H91" s="40"/>
      <c r="I91" s="40"/>
      <c r="J91" s="177">
        <f>BK91</f>
        <v>0</v>
      </c>
      <c r="K91" s="40"/>
      <c r="L91" s="44"/>
      <c r="M91" s="95"/>
      <c r="N91" s="178"/>
      <c r="O91" s="96"/>
      <c r="P91" s="179">
        <f>P92+P426+P457</f>
        <v>0</v>
      </c>
      <c r="Q91" s="96"/>
      <c r="R91" s="179">
        <f>R92+R426+R457</f>
        <v>5167.3849663999999</v>
      </c>
      <c r="S91" s="96"/>
      <c r="T91" s="180">
        <f>T92+T426+T457</f>
        <v>469.64999999999998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73</v>
      </c>
      <c r="AU91" s="17" t="s">
        <v>110</v>
      </c>
      <c r="BK91" s="181">
        <f>BK92+BK426+BK457</f>
        <v>0</v>
      </c>
    </row>
    <row r="92" s="11" customFormat="1" ht="25.92" customHeight="1">
      <c r="A92" s="11"/>
      <c r="B92" s="182"/>
      <c r="C92" s="183"/>
      <c r="D92" s="184" t="s">
        <v>73</v>
      </c>
      <c r="E92" s="185" t="s">
        <v>660</v>
      </c>
      <c r="F92" s="185" t="s">
        <v>661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P93+P188+P208+P305+P346+P408+P422</f>
        <v>0</v>
      </c>
      <c r="Q92" s="190"/>
      <c r="R92" s="191">
        <f>R93+R188+R208+R305+R346+R408+R422</f>
        <v>5166.1635163999999</v>
      </c>
      <c r="S92" s="190"/>
      <c r="T92" s="192">
        <f>T93+T188+T208+T305+T346+T408+T422</f>
        <v>469.64999999999998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82</v>
      </c>
      <c r="AT92" s="194" t="s">
        <v>73</v>
      </c>
      <c r="AU92" s="194" t="s">
        <v>74</v>
      </c>
      <c r="AY92" s="193" t="s">
        <v>143</v>
      </c>
      <c r="BK92" s="195">
        <f>BK93+BK188+BK208+BK305+BK346+BK408+BK422</f>
        <v>0</v>
      </c>
    </row>
    <row r="93" s="11" customFormat="1" ht="22.8" customHeight="1">
      <c r="A93" s="11"/>
      <c r="B93" s="182"/>
      <c r="C93" s="183"/>
      <c r="D93" s="184" t="s">
        <v>73</v>
      </c>
      <c r="E93" s="225" t="s">
        <v>82</v>
      </c>
      <c r="F93" s="225" t="s">
        <v>662</v>
      </c>
      <c r="G93" s="183"/>
      <c r="H93" s="183"/>
      <c r="I93" s="186"/>
      <c r="J93" s="226">
        <f>BK93</f>
        <v>0</v>
      </c>
      <c r="K93" s="183"/>
      <c r="L93" s="188"/>
      <c r="M93" s="189"/>
      <c r="N93" s="190"/>
      <c r="O93" s="190"/>
      <c r="P93" s="191">
        <f>SUM(P94:P187)</f>
        <v>0</v>
      </c>
      <c r="Q93" s="190"/>
      <c r="R93" s="191">
        <f>SUM(R94:R187)</f>
        <v>94.366779999999991</v>
      </c>
      <c r="S93" s="190"/>
      <c r="T93" s="192">
        <f>SUM(T94:T187)</f>
        <v>443.25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82</v>
      </c>
      <c r="AT93" s="194" t="s">
        <v>73</v>
      </c>
      <c r="AU93" s="194" t="s">
        <v>82</v>
      </c>
      <c r="AY93" s="193" t="s">
        <v>143</v>
      </c>
      <c r="BK93" s="195">
        <f>SUM(BK94:BK187)</f>
        <v>0</v>
      </c>
    </row>
    <row r="94" s="2" customFormat="1" ht="21.75" customHeight="1">
      <c r="A94" s="38"/>
      <c r="B94" s="39"/>
      <c r="C94" s="196" t="s">
        <v>82</v>
      </c>
      <c r="D94" s="196" t="s">
        <v>144</v>
      </c>
      <c r="E94" s="197" t="s">
        <v>663</v>
      </c>
      <c r="F94" s="198" t="s">
        <v>664</v>
      </c>
      <c r="G94" s="199" t="s">
        <v>194</v>
      </c>
      <c r="H94" s="200">
        <v>9</v>
      </c>
      <c r="I94" s="201"/>
      <c r="J94" s="202">
        <f>ROUND(I94*H94,2)</f>
        <v>0</v>
      </c>
      <c r="K94" s="198" t="s">
        <v>665</v>
      </c>
      <c r="L94" s="44"/>
      <c r="M94" s="203" t="s">
        <v>19</v>
      </c>
      <c r="N94" s="204" t="s">
        <v>45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149</v>
      </c>
      <c r="AT94" s="207" t="s">
        <v>144</v>
      </c>
      <c r="AU94" s="207" t="s">
        <v>84</v>
      </c>
      <c r="AY94" s="17" t="s">
        <v>143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82</v>
      </c>
      <c r="BK94" s="208">
        <f>ROUND(I94*H94,2)</f>
        <v>0</v>
      </c>
      <c r="BL94" s="17" t="s">
        <v>149</v>
      </c>
      <c r="BM94" s="207" t="s">
        <v>666</v>
      </c>
    </row>
    <row r="95" s="2" customFormat="1">
      <c r="A95" s="38"/>
      <c r="B95" s="39"/>
      <c r="C95" s="40"/>
      <c r="D95" s="209" t="s">
        <v>150</v>
      </c>
      <c r="E95" s="40"/>
      <c r="F95" s="210" t="s">
        <v>667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150</v>
      </c>
      <c r="AU95" s="17" t="s">
        <v>84</v>
      </c>
    </row>
    <row r="96" s="2" customFormat="1">
      <c r="A96" s="38"/>
      <c r="B96" s="39"/>
      <c r="C96" s="40"/>
      <c r="D96" s="227" t="s">
        <v>668</v>
      </c>
      <c r="E96" s="40"/>
      <c r="F96" s="228" t="s">
        <v>669</v>
      </c>
      <c r="G96" s="40"/>
      <c r="H96" s="40"/>
      <c r="I96" s="211"/>
      <c r="J96" s="40"/>
      <c r="K96" s="40"/>
      <c r="L96" s="44"/>
      <c r="M96" s="212"/>
      <c r="N96" s="21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668</v>
      </c>
      <c r="AU96" s="17" t="s">
        <v>84</v>
      </c>
    </row>
    <row r="97" s="2" customFormat="1" ht="16.5" customHeight="1">
      <c r="A97" s="38"/>
      <c r="B97" s="39"/>
      <c r="C97" s="196" t="s">
        <v>84</v>
      </c>
      <c r="D97" s="196" t="s">
        <v>144</v>
      </c>
      <c r="E97" s="197" t="s">
        <v>670</v>
      </c>
      <c r="F97" s="198" t="s">
        <v>671</v>
      </c>
      <c r="G97" s="199" t="s">
        <v>245</v>
      </c>
      <c r="H97" s="200">
        <v>9</v>
      </c>
      <c r="I97" s="201"/>
      <c r="J97" s="202">
        <f>ROUND(I97*H97,2)</f>
        <v>0</v>
      </c>
      <c r="K97" s="198" t="s">
        <v>665</v>
      </c>
      <c r="L97" s="44"/>
      <c r="M97" s="203" t="s">
        <v>19</v>
      </c>
      <c r="N97" s="204" t="s">
        <v>45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149</v>
      </c>
      <c r="AT97" s="207" t="s">
        <v>144</v>
      </c>
      <c r="AU97" s="207" t="s">
        <v>84</v>
      </c>
      <c r="AY97" s="17" t="s">
        <v>143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82</v>
      </c>
      <c r="BK97" s="208">
        <f>ROUND(I97*H97,2)</f>
        <v>0</v>
      </c>
      <c r="BL97" s="17" t="s">
        <v>149</v>
      </c>
      <c r="BM97" s="207" t="s">
        <v>672</v>
      </c>
    </row>
    <row r="98" s="2" customFormat="1">
      <c r="A98" s="38"/>
      <c r="B98" s="39"/>
      <c r="C98" s="40"/>
      <c r="D98" s="209" t="s">
        <v>150</v>
      </c>
      <c r="E98" s="40"/>
      <c r="F98" s="210" t="s">
        <v>673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150</v>
      </c>
      <c r="AU98" s="17" t="s">
        <v>84</v>
      </c>
    </row>
    <row r="99" s="2" customFormat="1">
      <c r="A99" s="38"/>
      <c r="B99" s="39"/>
      <c r="C99" s="40"/>
      <c r="D99" s="227" t="s">
        <v>668</v>
      </c>
      <c r="E99" s="40"/>
      <c r="F99" s="228" t="s">
        <v>674</v>
      </c>
      <c r="G99" s="40"/>
      <c r="H99" s="40"/>
      <c r="I99" s="211"/>
      <c r="J99" s="40"/>
      <c r="K99" s="40"/>
      <c r="L99" s="44"/>
      <c r="M99" s="212"/>
      <c r="N99" s="21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668</v>
      </c>
      <c r="AU99" s="17" t="s">
        <v>84</v>
      </c>
    </row>
    <row r="100" s="2" customFormat="1" ht="16.5" customHeight="1">
      <c r="A100" s="38"/>
      <c r="B100" s="39"/>
      <c r="C100" s="196" t="s">
        <v>154</v>
      </c>
      <c r="D100" s="196" t="s">
        <v>144</v>
      </c>
      <c r="E100" s="197" t="s">
        <v>675</v>
      </c>
      <c r="F100" s="198" t="s">
        <v>676</v>
      </c>
      <c r="G100" s="199" t="s">
        <v>245</v>
      </c>
      <c r="H100" s="200">
        <v>9</v>
      </c>
      <c r="I100" s="201"/>
      <c r="J100" s="202">
        <f>ROUND(I100*H100,2)</f>
        <v>0</v>
      </c>
      <c r="K100" s="198" t="s">
        <v>665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149</v>
      </c>
      <c r="AT100" s="207" t="s">
        <v>144</v>
      </c>
      <c r="AU100" s="207" t="s">
        <v>84</v>
      </c>
      <c r="AY100" s="17" t="s">
        <v>143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149</v>
      </c>
      <c r="BM100" s="207" t="s">
        <v>677</v>
      </c>
    </row>
    <row r="101" s="2" customFormat="1">
      <c r="A101" s="38"/>
      <c r="B101" s="39"/>
      <c r="C101" s="40"/>
      <c r="D101" s="209" t="s">
        <v>150</v>
      </c>
      <c r="E101" s="40"/>
      <c r="F101" s="210" t="s">
        <v>678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84</v>
      </c>
    </row>
    <row r="102" s="2" customFormat="1">
      <c r="A102" s="38"/>
      <c r="B102" s="39"/>
      <c r="C102" s="40"/>
      <c r="D102" s="227" t="s">
        <v>668</v>
      </c>
      <c r="E102" s="40"/>
      <c r="F102" s="228" t="s">
        <v>679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668</v>
      </c>
      <c r="AU102" s="17" t="s">
        <v>84</v>
      </c>
    </row>
    <row r="103" s="2" customFormat="1" ht="16.5" customHeight="1">
      <c r="A103" s="38"/>
      <c r="B103" s="39"/>
      <c r="C103" s="196" t="s">
        <v>149</v>
      </c>
      <c r="D103" s="196" t="s">
        <v>144</v>
      </c>
      <c r="E103" s="197" t="s">
        <v>680</v>
      </c>
      <c r="F103" s="198" t="s">
        <v>681</v>
      </c>
      <c r="G103" s="199" t="s">
        <v>194</v>
      </c>
      <c r="H103" s="200">
        <v>24</v>
      </c>
      <c r="I103" s="201"/>
      <c r="J103" s="202">
        <f>ROUND(I103*H103,2)</f>
        <v>0</v>
      </c>
      <c r="K103" s="198" t="s">
        <v>665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0.29499999999999998</v>
      </c>
      <c r="T103" s="206">
        <f>S103*H103</f>
        <v>7.0800000000000001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149</v>
      </c>
      <c r="AT103" s="207" t="s">
        <v>144</v>
      </c>
      <c r="AU103" s="207" t="s">
        <v>84</v>
      </c>
      <c r="AY103" s="17" t="s">
        <v>143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149</v>
      </c>
      <c r="BM103" s="207" t="s">
        <v>682</v>
      </c>
    </row>
    <row r="104" s="2" customFormat="1">
      <c r="A104" s="38"/>
      <c r="B104" s="39"/>
      <c r="C104" s="40"/>
      <c r="D104" s="209" t="s">
        <v>150</v>
      </c>
      <c r="E104" s="40"/>
      <c r="F104" s="210" t="s">
        <v>683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84</v>
      </c>
    </row>
    <row r="105" s="2" customFormat="1">
      <c r="A105" s="38"/>
      <c r="B105" s="39"/>
      <c r="C105" s="40"/>
      <c r="D105" s="227" t="s">
        <v>668</v>
      </c>
      <c r="E105" s="40"/>
      <c r="F105" s="228" t="s">
        <v>684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668</v>
      </c>
      <c r="AU105" s="17" t="s">
        <v>84</v>
      </c>
    </row>
    <row r="106" s="13" customFormat="1">
      <c r="A106" s="13"/>
      <c r="B106" s="229"/>
      <c r="C106" s="230"/>
      <c r="D106" s="209" t="s">
        <v>685</v>
      </c>
      <c r="E106" s="231" t="s">
        <v>19</v>
      </c>
      <c r="F106" s="232" t="s">
        <v>686</v>
      </c>
      <c r="G106" s="230"/>
      <c r="H106" s="233">
        <v>24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685</v>
      </c>
      <c r="AU106" s="239" t="s">
        <v>84</v>
      </c>
      <c r="AV106" s="13" t="s">
        <v>84</v>
      </c>
      <c r="AW106" s="13" t="s">
        <v>35</v>
      </c>
      <c r="AX106" s="13" t="s">
        <v>82</v>
      </c>
      <c r="AY106" s="239" t="s">
        <v>143</v>
      </c>
    </row>
    <row r="107" s="2" customFormat="1" ht="16.5" customHeight="1">
      <c r="A107" s="38"/>
      <c r="B107" s="39"/>
      <c r="C107" s="196" t="s">
        <v>164</v>
      </c>
      <c r="D107" s="196" t="s">
        <v>144</v>
      </c>
      <c r="E107" s="197" t="s">
        <v>687</v>
      </c>
      <c r="F107" s="198" t="s">
        <v>688</v>
      </c>
      <c r="G107" s="199" t="s">
        <v>194</v>
      </c>
      <c r="H107" s="200">
        <v>64</v>
      </c>
      <c r="I107" s="201"/>
      <c r="J107" s="202">
        <f>ROUND(I107*H107,2)</f>
        <v>0</v>
      </c>
      <c r="K107" s="198" t="s">
        <v>665</v>
      </c>
      <c r="L107" s="44"/>
      <c r="M107" s="203" t="s">
        <v>19</v>
      </c>
      <c r="N107" s="204" t="s">
        <v>45</v>
      </c>
      <c r="O107" s="84"/>
      <c r="P107" s="205">
        <f>O107*H107</f>
        <v>0</v>
      </c>
      <c r="Q107" s="205">
        <v>0</v>
      </c>
      <c r="R107" s="205">
        <f>Q107*H107</f>
        <v>0</v>
      </c>
      <c r="S107" s="205">
        <v>0.40000000000000002</v>
      </c>
      <c r="T107" s="206">
        <f>S107*H107</f>
        <v>25.600000000000001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149</v>
      </c>
      <c r="AT107" s="207" t="s">
        <v>144</v>
      </c>
      <c r="AU107" s="207" t="s">
        <v>84</v>
      </c>
      <c r="AY107" s="17" t="s">
        <v>143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82</v>
      </c>
      <c r="BK107" s="208">
        <f>ROUND(I107*H107,2)</f>
        <v>0</v>
      </c>
      <c r="BL107" s="17" t="s">
        <v>149</v>
      </c>
      <c r="BM107" s="207" t="s">
        <v>689</v>
      </c>
    </row>
    <row r="108" s="2" customFormat="1">
      <c r="A108" s="38"/>
      <c r="B108" s="39"/>
      <c r="C108" s="40"/>
      <c r="D108" s="209" t="s">
        <v>150</v>
      </c>
      <c r="E108" s="40"/>
      <c r="F108" s="210" t="s">
        <v>690</v>
      </c>
      <c r="G108" s="40"/>
      <c r="H108" s="40"/>
      <c r="I108" s="211"/>
      <c r="J108" s="40"/>
      <c r="K108" s="40"/>
      <c r="L108" s="44"/>
      <c r="M108" s="212"/>
      <c r="N108" s="21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150</v>
      </c>
      <c r="AU108" s="17" t="s">
        <v>84</v>
      </c>
    </row>
    <row r="109" s="2" customFormat="1">
      <c r="A109" s="38"/>
      <c r="B109" s="39"/>
      <c r="C109" s="40"/>
      <c r="D109" s="227" t="s">
        <v>668</v>
      </c>
      <c r="E109" s="40"/>
      <c r="F109" s="228" t="s">
        <v>691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668</v>
      </c>
      <c r="AU109" s="17" t="s">
        <v>84</v>
      </c>
    </row>
    <row r="110" s="2" customFormat="1" ht="16.5" customHeight="1">
      <c r="A110" s="38"/>
      <c r="B110" s="39"/>
      <c r="C110" s="196" t="s">
        <v>158</v>
      </c>
      <c r="D110" s="196" t="s">
        <v>144</v>
      </c>
      <c r="E110" s="197" t="s">
        <v>692</v>
      </c>
      <c r="F110" s="198" t="s">
        <v>693</v>
      </c>
      <c r="G110" s="199" t="s">
        <v>194</v>
      </c>
      <c r="H110" s="200">
        <v>123</v>
      </c>
      <c r="I110" s="201"/>
      <c r="J110" s="202">
        <f>ROUND(I110*H110,2)</f>
        <v>0</v>
      </c>
      <c r="K110" s="198" t="s">
        <v>665</v>
      </c>
      <c r="L110" s="44"/>
      <c r="M110" s="203" t="s">
        <v>19</v>
      </c>
      <c r="N110" s="204" t="s">
        <v>45</v>
      </c>
      <c r="O110" s="84"/>
      <c r="P110" s="205">
        <f>O110*H110</f>
        <v>0</v>
      </c>
      <c r="Q110" s="205">
        <v>0</v>
      </c>
      <c r="R110" s="205">
        <f>Q110*H110</f>
        <v>0</v>
      </c>
      <c r="S110" s="205">
        <v>0.22</v>
      </c>
      <c r="T110" s="206">
        <f>S110*H110</f>
        <v>27.059999999999999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149</v>
      </c>
      <c r="AT110" s="207" t="s">
        <v>144</v>
      </c>
      <c r="AU110" s="207" t="s">
        <v>84</v>
      </c>
      <c r="AY110" s="17" t="s">
        <v>143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7" t="s">
        <v>82</v>
      </c>
      <c r="BK110" s="208">
        <f>ROUND(I110*H110,2)</f>
        <v>0</v>
      </c>
      <c r="BL110" s="17" t="s">
        <v>149</v>
      </c>
      <c r="BM110" s="207" t="s">
        <v>694</v>
      </c>
    </row>
    <row r="111" s="2" customFormat="1">
      <c r="A111" s="38"/>
      <c r="B111" s="39"/>
      <c r="C111" s="40"/>
      <c r="D111" s="209" t="s">
        <v>150</v>
      </c>
      <c r="E111" s="40"/>
      <c r="F111" s="210" t="s">
        <v>695</v>
      </c>
      <c r="G111" s="40"/>
      <c r="H111" s="40"/>
      <c r="I111" s="211"/>
      <c r="J111" s="40"/>
      <c r="K111" s="40"/>
      <c r="L111" s="44"/>
      <c r="M111" s="212"/>
      <c r="N111" s="21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150</v>
      </c>
      <c r="AU111" s="17" t="s">
        <v>84</v>
      </c>
    </row>
    <row r="112" s="2" customFormat="1">
      <c r="A112" s="38"/>
      <c r="B112" s="39"/>
      <c r="C112" s="40"/>
      <c r="D112" s="227" t="s">
        <v>668</v>
      </c>
      <c r="E112" s="40"/>
      <c r="F112" s="228" t="s">
        <v>696</v>
      </c>
      <c r="G112" s="40"/>
      <c r="H112" s="40"/>
      <c r="I112" s="211"/>
      <c r="J112" s="40"/>
      <c r="K112" s="40"/>
      <c r="L112" s="44"/>
      <c r="M112" s="212"/>
      <c r="N112" s="21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668</v>
      </c>
      <c r="AU112" s="17" t="s">
        <v>84</v>
      </c>
    </row>
    <row r="113" s="2" customFormat="1" ht="16.5" customHeight="1">
      <c r="A113" s="38"/>
      <c r="B113" s="39"/>
      <c r="C113" s="196" t="s">
        <v>170</v>
      </c>
      <c r="D113" s="196" t="s">
        <v>144</v>
      </c>
      <c r="E113" s="197" t="s">
        <v>697</v>
      </c>
      <c r="F113" s="198" t="s">
        <v>698</v>
      </c>
      <c r="G113" s="199" t="s">
        <v>194</v>
      </c>
      <c r="H113" s="200">
        <v>12</v>
      </c>
      <c r="I113" s="201"/>
      <c r="J113" s="202">
        <f>ROUND(I113*H113,2)</f>
        <v>0</v>
      </c>
      <c r="K113" s="198" t="s">
        <v>665</v>
      </c>
      <c r="L113" s="44"/>
      <c r="M113" s="203" t="s">
        <v>19</v>
      </c>
      <c r="N113" s="204" t="s">
        <v>45</v>
      </c>
      <c r="O113" s="84"/>
      <c r="P113" s="205">
        <f>O113*H113</f>
        <v>0</v>
      </c>
      <c r="Q113" s="205">
        <v>4.0000000000000003E-05</v>
      </c>
      <c r="R113" s="205">
        <f>Q113*H113</f>
        <v>0.00048000000000000007</v>
      </c>
      <c r="S113" s="205">
        <v>0.11500000000000001</v>
      </c>
      <c r="T113" s="206">
        <f>S113*H113</f>
        <v>1.3800000000000001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149</v>
      </c>
      <c r="AT113" s="207" t="s">
        <v>144</v>
      </c>
      <c r="AU113" s="207" t="s">
        <v>84</v>
      </c>
      <c r="AY113" s="17" t="s">
        <v>143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82</v>
      </c>
      <c r="BK113" s="208">
        <f>ROUND(I113*H113,2)</f>
        <v>0</v>
      </c>
      <c r="BL113" s="17" t="s">
        <v>149</v>
      </c>
      <c r="BM113" s="207" t="s">
        <v>699</v>
      </c>
    </row>
    <row r="114" s="2" customFormat="1">
      <c r="A114" s="38"/>
      <c r="B114" s="39"/>
      <c r="C114" s="40"/>
      <c r="D114" s="209" t="s">
        <v>150</v>
      </c>
      <c r="E114" s="40"/>
      <c r="F114" s="210" t="s">
        <v>700</v>
      </c>
      <c r="G114" s="40"/>
      <c r="H114" s="40"/>
      <c r="I114" s="211"/>
      <c r="J114" s="40"/>
      <c r="K114" s="40"/>
      <c r="L114" s="44"/>
      <c r="M114" s="212"/>
      <c r="N114" s="21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150</v>
      </c>
      <c r="AU114" s="17" t="s">
        <v>84</v>
      </c>
    </row>
    <row r="115" s="2" customFormat="1">
      <c r="A115" s="38"/>
      <c r="B115" s="39"/>
      <c r="C115" s="40"/>
      <c r="D115" s="227" t="s">
        <v>668</v>
      </c>
      <c r="E115" s="40"/>
      <c r="F115" s="228" t="s">
        <v>701</v>
      </c>
      <c r="G115" s="40"/>
      <c r="H115" s="40"/>
      <c r="I115" s="211"/>
      <c r="J115" s="40"/>
      <c r="K115" s="40"/>
      <c r="L115" s="44"/>
      <c r="M115" s="212"/>
      <c r="N115" s="213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668</v>
      </c>
      <c r="AU115" s="17" t="s">
        <v>84</v>
      </c>
    </row>
    <row r="116" s="13" customFormat="1">
      <c r="A116" s="13"/>
      <c r="B116" s="229"/>
      <c r="C116" s="230"/>
      <c r="D116" s="209" t="s">
        <v>685</v>
      </c>
      <c r="E116" s="231" t="s">
        <v>19</v>
      </c>
      <c r="F116" s="232" t="s">
        <v>702</v>
      </c>
      <c r="G116" s="230"/>
      <c r="H116" s="233">
        <v>12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685</v>
      </c>
      <c r="AU116" s="239" t="s">
        <v>84</v>
      </c>
      <c r="AV116" s="13" t="s">
        <v>84</v>
      </c>
      <c r="AW116" s="13" t="s">
        <v>35</v>
      </c>
      <c r="AX116" s="13" t="s">
        <v>82</v>
      </c>
      <c r="AY116" s="239" t="s">
        <v>143</v>
      </c>
    </row>
    <row r="117" s="2" customFormat="1" ht="21.75" customHeight="1">
      <c r="A117" s="38"/>
      <c r="B117" s="39"/>
      <c r="C117" s="196" t="s">
        <v>163</v>
      </c>
      <c r="D117" s="196" t="s">
        <v>144</v>
      </c>
      <c r="E117" s="197" t="s">
        <v>703</v>
      </c>
      <c r="F117" s="198" t="s">
        <v>704</v>
      </c>
      <c r="G117" s="199" t="s">
        <v>194</v>
      </c>
      <c r="H117" s="200">
        <v>1350</v>
      </c>
      <c r="I117" s="201"/>
      <c r="J117" s="202">
        <f>ROUND(I117*H117,2)</f>
        <v>0</v>
      </c>
      <c r="K117" s="198" t="s">
        <v>665</v>
      </c>
      <c r="L117" s="44"/>
      <c r="M117" s="203" t="s">
        <v>19</v>
      </c>
      <c r="N117" s="204" t="s">
        <v>45</v>
      </c>
      <c r="O117" s="84"/>
      <c r="P117" s="205">
        <f>O117*H117</f>
        <v>0</v>
      </c>
      <c r="Q117" s="205">
        <v>9.0000000000000006E-05</v>
      </c>
      <c r="R117" s="205">
        <f>Q117*H117</f>
        <v>0.12150000000000001</v>
      </c>
      <c r="S117" s="205">
        <v>0.23000000000000001</v>
      </c>
      <c r="T117" s="206">
        <f>S117*H117</f>
        <v>310.5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7" t="s">
        <v>149</v>
      </c>
      <c r="AT117" s="207" t="s">
        <v>144</v>
      </c>
      <c r="AU117" s="207" t="s">
        <v>84</v>
      </c>
      <c r="AY117" s="17" t="s">
        <v>143</v>
      </c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17" t="s">
        <v>82</v>
      </c>
      <c r="BK117" s="208">
        <f>ROUND(I117*H117,2)</f>
        <v>0</v>
      </c>
      <c r="BL117" s="17" t="s">
        <v>149</v>
      </c>
      <c r="BM117" s="207" t="s">
        <v>705</v>
      </c>
    </row>
    <row r="118" s="2" customFormat="1">
      <c r="A118" s="38"/>
      <c r="B118" s="39"/>
      <c r="C118" s="40"/>
      <c r="D118" s="209" t="s">
        <v>150</v>
      </c>
      <c r="E118" s="40"/>
      <c r="F118" s="210" t="s">
        <v>706</v>
      </c>
      <c r="G118" s="40"/>
      <c r="H118" s="40"/>
      <c r="I118" s="211"/>
      <c r="J118" s="40"/>
      <c r="K118" s="40"/>
      <c r="L118" s="44"/>
      <c r="M118" s="212"/>
      <c r="N118" s="21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150</v>
      </c>
      <c r="AU118" s="17" t="s">
        <v>84</v>
      </c>
    </row>
    <row r="119" s="2" customFormat="1">
      <c r="A119" s="38"/>
      <c r="B119" s="39"/>
      <c r="C119" s="40"/>
      <c r="D119" s="227" t="s">
        <v>668</v>
      </c>
      <c r="E119" s="40"/>
      <c r="F119" s="228" t="s">
        <v>707</v>
      </c>
      <c r="G119" s="40"/>
      <c r="H119" s="40"/>
      <c r="I119" s="211"/>
      <c r="J119" s="40"/>
      <c r="K119" s="40"/>
      <c r="L119" s="44"/>
      <c r="M119" s="212"/>
      <c r="N119" s="21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668</v>
      </c>
      <c r="AU119" s="17" t="s">
        <v>84</v>
      </c>
    </row>
    <row r="120" s="2" customFormat="1" ht="16.5" customHeight="1">
      <c r="A120" s="38"/>
      <c r="B120" s="39"/>
      <c r="C120" s="196" t="s">
        <v>177</v>
      </c>
      <c r="D120" s="196" t="s">
        <v>144</v>
      </c>
      <c r="E120" s="197" t="s">
        <v>708</v>
      </c>
      <c r="F120" s="198" t="s">
        <v>709</v>
      </c>
      <c r="G120" s="199" t="s">
        <v>147</v>
      </c>
      <c r="H120" s="200">
        <v>247</v>
      </c>
      <c r="I120" s="201"/>
      <c r="J120" s="202">
        <f>ROUND(I120*H120,2)</f>
        <v>0</v>
      </c>
      <c r="K120" s="198" t="s">
        <v>665</v>
      </c>
      <c r="L120" s="44"/>
      <c r="M120" s="203" t="s">
        <v>19</v>
      </c>
      <c r="N120" s="204" t="s">
        <v>45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0.28999999999999998</v>
      </c>
      <c r="T120" s="206">
        <f>S120*H120</f>
        <v>71.629999999999995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149</v>
      </c>
      <c r="AT120" s="207" t="s">
        <v>144</v>
      </c>
      <c r="AU120" s="207" t="s">
        <v>84</v>
      </c>
      <c r="AY120" s="17" t="s">
        <v>143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7" t="s">
        <v>82</v>
      </c>
      <c r="BK120" s="208">
        <f>ROUND(I120*H120,2)</f>
        <v>0</v>
      </c>
      <c r="BL120" s="17" t="s">
        <v>149</v>
      </c>
      <c r="BM120" s="207" t="s">
        <v>710</v>
      </c>
    </row>
    <row r="121" s="2" customFormat="1">
      <c r="A121" s="38"/>
      <c r="B121" s="39"/>
      <c r="C121" s="40"/>
      <c r="D121" s="209" t="s">
        <v>150</v>
      </c>
      <c r="E121" s="40"/>
      <c r="F121" s="210" t="s">
        <v>711</v>
      </c>
      <c r="G121" s="40"/>
      <c r="H121" s="40"/>
      <c r="I121" s="211"/>
      <c r="J121" s="40"/>
      <c r="K121" s="40"/>
      <c r="L121" s="44"/>
      <c r="M121" s="212"/>
      <c r="N121" s="21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150</v>
      </c>
      <c r="AU121" s="17" t="s">
        <v>84</v>
      </c>
    </row>
    <row r="122" s="2" customFormat="1">
      <c r="A122" s="38"/>
      <c r="B122" s="39"/>
      <c r="C122" s="40"/>
      <c r="D122" s="227" t="s">
        <v>668</v>
      </c>
      <c r="E122" s="40"/>
      <c r="F122" s="228" t="s">
        <v>712</v>
      </c>
      <c r="G122" s="40"/>
      <c r="H122" s="40"/>
      <c r="I122" s="211"/>
      <c r="J122" s="40"/>
      <c r="K122" s="40"/>
      <c r="L122" s="44"/>
      <c r="M122" s="212"/>
      <c r="N122" s="21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668</v>
      </c>
      <c r="AU122" s="17" t="s">
        <v>84</v>
      </c>
    </row>
    <row r="123" s="13" customFormat="1">
      <c r="A123" s="13"/>
      <c r="B123" s="229"/>
      <c r="C123" s="230"/>
      <c r="D123" s="209" t="s">
        <v>685</v>
      </c>
      <c r="E123" s="231" t="s">
        <v>19</v>
      </c>
      <c r="F123" s="232" t="s">
        <v>713</v>
      </c>
      <c r="G123" s="230"/>
      <c r="H123" s="233">
        <v>148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685</v>
      </c>
      <c r="AU123" s="239" t="s">
        <v>84</v>
      </c>
      <c r="AV123" s="13" t="s">
        <v>84</v>
      </c>
      <c r="AW123" s="13" t="s">
        <v>35</v>
      </c>
      <c r="AX123" s="13" t="s">
        <v>74</v>
      </c>
      <c r="AY123" s="239" t="s">
        <v>143</v>
      </c>
    </row>
    <row r="124" s="13" customFormat="1">
      <c r="A124" s="13"/>
      <c r="B124" s="229"/>
      <c r="C124" s="230"/>
      <c r="D124" s="209" t="s">
        <v>685</v>
      </c>
      <c r="E124" s="231" t="s">
        <v>19</v>
      </c>
      <c r="F124" s="232" t="s">
        <v>714</v>
      </c>
      <c r="G124" s="230"/>
      <c r="H124" s="233">
        <v>99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685</v>
      </c>
      <c r="AU124" s="239" t="s">
        <v>84</v>
      </c>
      <c r="AV124" s="13" t="s">
        <v>84</v>
      </c>
      <c r="AW124" s="13" t="s">
        <v>35</v>
      </c>
      <c r="AX124" s="13" t="s">
        <v>74</v>
      </c>
      <c r="AY124" s="239" t="s">
        <v>143</v>
      </c>
    </row>
    <row r="125" s="2" customFormat="1" ht="16.5" customHeight="1">
      <c r="A125" s="38"/>
      <c r="B125" s="39"/>
      <c r="C125" s="196" t="s">
        <v>167</v>
      </c>
      <c r="D125" s="196" t="s">
        <v>144</v>
      </c>
      <c r="E125" s="197" t="s">
        <v>715</v>
      </c>
      <c r="F125" s="198" t="s">
        <v>716</v>
      </c>
      <c r="G125" s="199" t="s">
        <v>194</v>
      </c>
      <c r="H125" s="200">
        <v>4350</v>
      </c>
      <c r="I125" s="201"/>
      <c r="J125" s="202">
        <f>ROUND(I125*H125,2)</f>
        <v>0</v>
      </c>
      <c r="K125" s="198" t="s">
        <v>665</v>
      </c>
      <c r="L125" s="44"/>
      <c r="M125" s="203" t="s">
        <v>19</v>
      </c>
      <c r="N125" s="204" t="s">
        <v>45</v>
      </c>
      <c r="O125" s="84"/>
      <c r="P125" s="205">
        <f>O125*H125</f>
        <v>0</v>
      </c>
      <c r="Q125" s="205">
        <v>0</v>
      </c>
      <c r="R125" s="205">
        <f>Q125*H125</f>
        <v>0</v>
      </c>
      <c r="S125" s="205">
        <v>0</v>
      </c>
      <c r="T125" s="20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7" t="s">
        <v>149</v>
      </c>
      <c r="AT125" s="207" t="s">
        <v>144</v>
      </c>
      <c r="AU125" s="207" t="s">
        <v>84</v>
      </c>
      <c r="AY125" s="17" t="s">
        <v>143</v>
      </c>
      <c r="BE125" s="208">
        <f>IF(N125="základní",J125,0)</f>
        <v>0</v>
      </c>
      <c r="BF125" s="208">
        <f>IF(N125="snížená",J125,0)</f>
        <v>0</v>
      </c>
      <c r="BG125" s="208">
        <f>IF(N125="zákl. přenesená",J125,0)</f>
        <v>0</v>
      </c>
      <c r="BH125" s="208">
        <f>IF(N125="sníž. přenesená",J125,0)</f>
        <v>0</v>
      </c>
      <c r="BI125" s="208">
        <f>IF(N125="nulová",J125,0)</f>
        <v>0</v>
      </c>
      <c r="BJ125" s="17" t="s">
        <v>82</v>
      </c>
      <c r="BK125" s="208">
        <f>ROUND(I125*H125,2)</f>
        <v>0</v>
      </c>
      <c r="BL125" s="17" t="s">
        <v>149</v>
      </c>
      <c r="BM125" s="207" t="s">
        <v>717</v>
      </c>
    </row>
    <row r="126" s="2" customFormat="1">
      <c r="A126" s="38"/>
      <c r="B126" s="39"/>
      <c r="C126" s="40"/>
      <c r="D126" s="209" t="s">
        <v>150</v>
      </c>
      <c r="E126" s="40"/>
      <c r="F126" s="210" t="s">
        <v>718</v>
      </c>
      <c r="G126" s="40"/>
      <c r="H126" s="40"/>
      <c r="I126" s="211"/>
      <c r="J126" s="40"/>
      <c r="K126" s="40"/>
      <c r="L126" s="44"/>
      <c r="M126" s="212"/>
      <c r="N126" s="21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84</v>
      </c>
    </row>
    <row r="127" s="2" customFormat="1">
      <c r="A127" s="38"/>
      <c r="B127" s="39"/>
      <c r="C127" s="40"/>
      <c r="D127" s="227" t="s">
        <v>668</v>
      </c>
      <c r="E127" s="40"/>
      <c r="F127" s="228" t="s">
        <v>719</v>
      </c>
      <c r="G127" s="40"/>
      <c r="H127" s="40"/>
      <c r="I127" s="211"/>
      <c r="J127" s="40"/>
      <c r="K127" s="40"/>
      <c r="L127" s="44"/>
      <c r="M127" s="212"/>
      <c r="N127" s="21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668</v>
      </c>
      <c r="AU127" s="17" t="s">
        <v>84</v>
      </c>
    </row>
    <row r="128" s="2" customFormat="1" ht="21.75" customHeight="1">
      <c r="A128" s="38"/>
      <c r="B128" s="39"/>
      <c r="C128" s="196" t="s">
        <v>141</v>
      </c>
      <c r="D128" s="196" t="s">
        <v>144</v>
      </c>
      <c r="E128" s="197" t="s">
        <v>720</v>
      </c>
      <c r="F128" s="198" t="s">
        <v>721</v>
      </c>
      <c r="G128" s="199" t="s">
        <v>157</v>
      </c>
      <c r="H128" s="200">
        <v>2156.4000000000001</v>
      </c>
      <c r="I128" s="201"/>
      <c r="J128" s="202">
        <f>ROUND(I128*H128,2)</f>
        <v>0</v>
      </c>
      <c r="K128" s="198" t="s">
        <v>665</v>
      </c>
      <c r="L128" s="44"/>
      <c r="M128" s="203" t="s">
        <v>19</v>
      </c>
      <c r="N128" s="204" t="s">
        <v>45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149</v>
      </c>
      <c r="AT128" s="207" t="s">
        <v>144</v>
      </c>
      <c r="AU128" s="207" t="s">
        <v>84</v>
      </c>
      <c r="AY128" s="17" t="s">
        <v>143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7" t="s">
        <v>82</v>
      </c>
      <c r="BK128" s="208">
        <f>ROUND(I128*H128,2)</f>
        <v>0</v>
      </c>
      <c r="BL128" s="17" t="s">
        <v>149</v>
      </c>
      <c r="BM128" s="207" t="s">
        <v>722</v>
      </c>
    </row>
    <row r="129" s="2" customFormat="1">
      <c r="A129" s="38"/>
      <c r="B129" s="39"/>
      <c r="C129" s="40"/>
      <c r="D129" s="209" t="s">
        <v>150</v>
      </c>
      <c r="E129" s="40"/>
      <c r="F129" s="210" t="s">
        <v>723</v>
      </c>
      <c r="G129" s="40"/>
      <c r="H129" s="40"/>
      <c r="I129" s="211"/>
      <c r="J129" s="40"/>
      <c r="K129" s="40"/>
      <c r="L129" s="44"/>
      <c r="M129" s="212"/>
      <c r="N129" s="21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150</v>
      </c>
      <c r="AU129" s="17" t="s">
        <v>84</v>
      </c>
    </row>
    <row r="130" s="2" customFormat="1">
      <c r="A130" s="38"/>
      <c r="B130" s="39"/>
      <c r="C130" s="40"/>
      <c r="D130" s="227" t="s">
        <v>668</v>
      </c>
      <c r="E130" s="40"/>
      <c r="F130" s="228" t="s">
        <v>724</v>
      </c>
      <c r="G130" s="40"/>
      <c r="H130" s="40"/>
      <c r="I130" s="211"/>
      <c r="J130" s="40"/>
      <c r="K130" s="40"/>
      <c r="L130" s="44"/>
      <c r="M130" s="212"/>
      <c r="N130" s="21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668</v>
      </c>
      <c r="AU130" s="17" t="s">
        <v>84</v>
      </c>
    </row>
    <row r="131" s="13" customFormat="1">
      <c r="A131" s="13"/>
      <c r="B131" s="229"/>
      <c r="C131" s="230"/>
      <c r="D131" s="209" t="s">
        <v>685</v>
      </c>
      <c r="E131" s="231" t="s">
        <v>19</v>
      </c>
      <c r="F131" s="232" t="s">
        <v>725</v>
      </c>
      <c r="G131" s="230"/>
      <c r="H131" s="233">
        <v>863.20000000000005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685</v>
      </c>
      <c r="AU131" s="239" t="s">
        <v>84</v>
      </c>
      <c r="AV131" s="13" t="s">
        <v>84</v>
      </c>
      <c r="AW131" s="13" t="s">
        <v>35</v>
      </c>
      <c r="AX131" s="13" t="s">
        <v>74</v>
      </c>
      <c r="AY131" s="239" t="s">
        <v>143</v>
      </c>
    </row>
    <row r="132" s="13" customFormat="1">
      <c r="A132" s="13"/>
      <c r="B132" s="229"/>
      <c r="C132" s="230"/>
      <c r="D132" s="209" t="s">
        <v>685</v>
      </c>
      <c r="E132" s="231" t="s">
        <v>19</v>
      </c>
      <c r="F132" s="232" t="s">
        <v>726</v>
      </c>
      <c r="G132" s="230"/>
      <c r="H132" s="233">
        <v>70.200000000000003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685</v>
      </c>
      <c r="AU132" s="239" t="s">
        <v>84</v>
      </c>
      <c r="AV132" s="13" t="s">
        <v>84</v>
      </c>
      <c r="AW132" s="13" t="s">
        <v>35</v>
      </c>
      <c r="AX132" s="13" t="s">
        <v>74</v>
      </c>
      <c r="AY132" s="239" t="s">
        <v>143</v>
      </c>
    </row>
    <row r="133" s="13" customFormat="1">
      <c r="A133" s="13"/>
      <c r="B133" s="229"/>
      <c r="C133" s="230"/>
      <c r="D133" s="209" t="s">
        <v>685</v>
      </c>
      <c r="E133" s="231" t="s">
        <v>19</v>
      </c>
      <c r="F133" s="232" t="s">
        <v>727</v>
      </c>
      <c r="G133" s="230"/>
      <c r="H133" s="233">
        <v>124.8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685</v>
      </c>
      <c r="AU133" s="239" t="s">
        <v>84</v>
      </c>
      <c r="AV133" s="13" t="s">
        <v>84</v>
      </c>
      <c r="AW133" s="13" t="s">
        <v>35</v>
      </c>
      <c r="AX133" s="13" t="s">
        <v>74</v>
      </c>
      <c r="AY133" s="239" t="s">
        <v>143</v>
      </c>
    </row>
    <row r="134" s="13" customFormat="1">
      <c r="A134" s="13"/>
      <c r="B134" s="229"/>
      <c r="C134" s="230"/>
      <c r="D134" s="209" t="s">
        <v>685</v>
      </c>
      <c r="E134" s="231" t="s">
        <v>19</v>
      </c>
      <c r="F134" s="232" t="s">
        <v>728</v>
      </c>
      <c r="G134" s="230"/>
      <c r="H134" s="233">
        <v>211.41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685</v>
      </c>
      <c r="AU134" s="239" t="s">
        <v>84</v>
      </c>
      <c r="AV134" s="13" t="s">
        <v>84</v>
      </c>
      <c r="AW134" s="13" t="s">
        <v>35</v>
      </c>
      <c r="AX134" s="13" t="s">
        <v>74</v>
      </c>
      <c r="AY134" s="239" t="s">
        <v>143</v>
      </c>
    </row>
    <row r="135" s="13" customFormat="1">
      <c r="A135" s="13"/>
      <c r="B135" s="229"/>
      <c r="C135" s="230"/>
      <c r="D135" s="209" t="s">
        <v>685</v>
      </c>
      <c r="E135" s="231" t="s">
        <v>19</v>
      </c>
      <c r="F135" s="232" t="s">
        <v>729</v>
      </c>
      <c r="G135" s="230"/>
      <c r="H135" s="233">
        <v>1.45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685</v>
      </c>
      <c r="AU135" s="239" t="s">
        <v>84</v>
      </c>
      <c r="AV135" s="13" t="s">
        <v>84</v>
      </c>
      <c r="AW135" s="13" t="s">
        <v>35</v>
      </c>
      <c r="AX135" s="13" t="s">
        <v>74</v>
      </c>
      <c r="AY135" s="239" t="s">
        <v>143</v>
      </c>
    </row>
    <row r="136" s="13" customFormat="1">
      <c r="A136" s="13"/>
      <c r="B136" s="229"/>
      <c r="C136" s="230"/>
      <c r="D136" s="209" t="s">
        <v>685</v>
      </c>
      <c r="E136" s="231" t="s">
        <v>19</v>
      </c>
      <c r="F136" s="232" t="s">
        <v>730</v>
      </c>
      <c r="G136" s="230"/>
      <c r="H136" s="233">
        <v>7.7999999999999998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685</v>
      </c>
      <c r="AU136" s="239" t="s">
        <v>84</v>
      </c>
      <c r="AV136" s="13" t="s">
        <v>84</v>
      </c>
      <c r="AW136" s="13" t="s">
        <v>35</v>
      </c>
      <c r="AX136" s="13" t="s">
        <v>74</v>
      </c>
      <c r="AY136" s="239" t="s">
        <v>143</v>
      </c>
    </row>
    <row r="137" s="13" customFormat="1">
      <c r="A137" s="13"/>
      <c r="B137" s="229"/>
      <c r="C137" s="230"/>
      <c r="D137" s="209" t="s">
        <v>685</v>
      </c>
      <c r="E137" s="231" t="s">
        <v>19</v>
      </c>
      <c r="F137" s="232" t="s">
        <v>731</v>
      </c>
      <c r="G137" s="230"/>
      <c r="H137" s="233">
        <v>13.34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685</v>
      </c>
      <c r="AU137" s="239" t="s">
        <v>84</v>
      </c>
      <c r="AV137" s="13" t="s">
        <v>84</v>
      </c>
      <c r="AW137" s="13" t="s">
        <v>35</v>
      </c>
      <c r="AX137" s="13" t="s">
        <v>74</v>
      </c>
      <c r="AY137" s="239" t="s">
        <v>143</v>
      </c>
    </row>
    <row r="138" s="13" customFormat="1">
      <c r="A138" s="13"/>
      <c r="B138" s="229"/>
      <c r="C138" s="230"/>
      <c r="D138" s="209" t="s">
        <v>685</v>
      </c>
      <c r="E138" s="231" t="s">
        <v>19</v>
      </c>
      <c r="F138" s="232" t="s">
        <v>732</v>
      </c>
      <c r="G138" s="230"/>
      <c r="H138" s="233">
        <v>44.200000000000003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685</v>
      </c>
      <c r="AU138" s="239" t="s">
        <v>84</v>
      </c>
      <c r="AV138" s="13" t="s">
        <v>84</v>
      </c>
      <c r="AW138" s="13" t="s">
        <v>35</v>
      </c>
      <c r="AX138" s="13" t="s">
        <v>74</v>
      </c>
      <c r="AY138" s="239" t="s">
        <v>143</v>
      </c>
    </row>
    <row r="139" s="13" customFormat="1">
      <c r="A139" s="13"/>
      <c r="B139" s="229"/>
      <c r="C139" s="230"/>
      <c r="D139" s="209" t="s">
        <v>685</v>
      </c>
      <c r="E139" s="231" t="s">
        <v>19</v>
      </c>
      <c r="F139" s="232" t="s">
        <v>733</v>
      </c>
      <c r="G139" s="230"/>
      <c r="H139" s="233">
        <v>664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685</v>
      </c>
      <c r="AU139" s="239" t="s">
        <v>84</v>
      </c>
      <c r="AV139" s="13" t="s">
        <v>84</v>
      </c>
      <c r="AW139" s="13" t="s">
        <v>35</v>
      </c>
      <c r="AX139" s="13" t="s">
        <v>74</v>
      </c>
      <c r="AY139" s="239" t="s">
        <v>143</v>
      </c>
    </row>
    <row r="140" s="13" customFormat="1">
      <c r="A140" s="13"/>
      <c r="B140" s="229"/>
      <c r="C140" s="230"/>
      <c r="D140" s="209" t="s">
        <v>685</v>
      </c>
      <c r="E140" s="231" t="s">
        <v>19</v>
      </c>
      <c r="F140" s="232" t="s">
        <v>734</v>
      </c>
      <c r="G140" s="230"/>
      <c r="H140" s="233">
        <v>54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685</v>
      </c>
      <c r="AU140" s="239" t="s">
        <v>84</v>
      </c>
      <c r="AV140" s="13" t="s">
        <v>84</v>
      </c>
      <c r="AW140" s="13" t="s">
        <v>35</v>
      </c>
      <c r="AX140" s="13" t="s">
        <v>74</v>
      </c>
      <c r="AY140" s="239" t="s">
        <v>143</v>
      </c>
    </row>
    <row r="141" s="13" customFormat="1">
      <c r="A141" s="13"/>
      <c r="B141" s="229"/>
      <c r="C141" s="230"/>
      <c r="D141" s="209" t="s">
        <v>685</v>
      </c>
      <c r="E141" s="231" t="s">
        <v>19</v>
      </c>
      <c r="F141" s="232" t="s">
        <v>735</v>
      </c>
      <c r="G141" s="230"/>
      <c r="H141" s="233">
        <v>96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685</v>
      </c>
      <c r="AU141" s="239" t="s">
        <v>84</v>
      </c>
      <c r="AV141" s="13" t="s">
        <v>84</v>
      </c>
      <c r="AW141" s="13" t="s">
        <v>35</v>
      </c>
      <c r="AX141" s="13" t="s">
        <v>74</v>
      </c>
      <c r="AY141" s="239" t="s">
        <v>143</v>
      </c>
    </row>
    <row r="142" s="13" customFormat="1">
      <c r="A142" s="13"/>
      <c r="B142" s="229"/>
      <c r="C142" s="230"/>
      <c r="D142" s="209" t="s">
        <v>685</v>
      </c>
      <c r="E142" s="231" t="s">
        <v>19</v>
      </c>
      <c r="F142" s="232" t="s">
        <v>736</v>
      </c>
      <c r="G142" s="230"/>
      <c r="H142" s="233">
        <v>6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685</v>
      </c>
      <c r="AU142" s="239" t="s">
        <v>84</v>
      </c>
      <c r="AV142" s="13" t="s">
        <v>84</v>
      </c>
      <c r="AW142" s="13" t="s">
        <v>35</v>
      </c>
      <c r="AX142" s="13" t="s">
        <v>74</v>
      </c>
      <c r="AY142" s="239" t="s">
        <v>143</v>
      </c>
    </row>
    <row r="143" s="2" customFormat="1" ht="21.75" customHeight="1">
      <c r="A143" s="38"/>
      <c r="B143" s="39"/>
      <c r="C143" s="196" t="s">
        <v>8</v>
      </c>
      <c r="D143" s="196" t="s">
        <v>144</v>
      </c>
      <c r="E143" s="197" t="s">
        <v>737</v>
      </c>
      <c r="F143" s="198" t="s">
        <v>738</v>
      </c>
      <c r="G143" s="199" t="s">
        <v>157</v>
      </c>
      <c r="H143" s="200">
        <v>36.299999999999997</v>
      </c>
      <c r="I143" s="201"/>
      <c r="J143" s="202">
        <f>ROUND(I143*H143,2)</f>
        <v>0</v>
      </c>
      <c r="K143" s="198" t="s">
        <v>665</v>
      </c>
      <c r="L143" s="44"/>
      <c r="M143" s="203" t="s">
        <v>19</v>
      </c>
      <c r="N143" s="204" t="s">
        <v>45</v>
      </c>
      <c r="O143" s="84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7" t="s">
        <v>149</v>
      </c>
      <c r="AT143" s="207" t="s">
        <v>144</v>
      </c>
      <c r="AU143" s="207" t="s">
        <v>84</v>
      </c>
      <c r="AY143" s="17" t="s">
        <v>143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7" t="s">
        <v>82</v>
      </c>
      <c r="BK143" s="208">
        <f>ROUND(I143*H143,2)</f>
        <v>0</v>
      </c>
      <c r="BL143" s="17" t="s">
        <v>149</v>
      </c>
      <c r="BM143" s="207" t="s">
        <v>739</v>
      </c>
    </row>
    <row r="144" s="2" customFormat="1">
      <c r="A144" s="38"/>
      <c r="B144" s="39"/>
      <c r="C144" s="40"/>
      <c r="D144" s="209" t="s">
        <v>150</v>
      </c>
      <c r="E144" s="40"/>
      <c r="F144" s="210" t="s">
        <v>740</v>
      </c>
      <c r="G144" s="40"/>
      <c r="H144" s="40"/>
      <c r="I144" s="211"/>
      <c r="J144" s="40"/>
      <c r="K144" s="40"/>
      <c r="L144" s="44"/>
      <c r="M144" s="212"/>
      <c r="N144" s="21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84</v>
      </c>
    </row>
    <row r="145" s="2" customFormat="1">
      <c r="A145" s="38"/>
      <c r="B145" s="39"/>
      <c r="C145" s="40"/>
      <c r="D145" s="227" t="s">
        <v>668</v>
      </c>
      <c r="E145" s="40"/>
      <c r="F145" s="228" t="s">
        <v>741</v>
      </c>
      <c r="G145" s="40"/>
      <c r="H145" s="40"/>
      <c r="I145" s="211"/>
      <c r="J145" s="40"/>
      <c r="K145" s="40"/>
      <c r="L145" s="44"/>
      <c r="M145" s="212"/>
      <c r="N145" s="21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668</v>
      </c>
      <c r="AU145" s="17" t="s">
        <v>84</v>
      </c>
    </row>
    <row r="146" s="13" customFormat="1">
      <c r="A146" s="13"/>
      <c r="B146" s="229"/>
      <c r="C146" s="230"/>
      <c r="D146" s="209" t="s">
        <v>685</v>
      </c>
      <c r="E146" s="231" t="s">
        <v>19</v>
      </c>
      <c r="F146" s="232" t="s">
        <v>742</v>
      </c>
      <c r="G146" s="230"/>
      <c r="H146" s="233">
        <v>36.299999999999997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685</v>
      </c>
      <c r="AU146" s="239" t="s">
        <v>84</v>
      </c>
      <c r="AV146" s="13" t="s">
        <v>84</v>
      </c>
      <c r="AW146" s="13" t="s">
        <v>35</v>
      </c>
      <c r="AX146" s="13" t="s">
        <v>82</v>
      </c>
      <c r="AY146" s="239" t="s">
        <v>143</v>
      </c>
    </row>
    <row r="147" s="2" customFormat="1" ht="21.75" customHeight="1">
      <c r="A147" s="38"/>
      <c r="B147" s="39"/>
      <c r="C147" s="196" t="s">
        <v>159</v>
      </c>
      <c r="D147" s="196" t="s">
        <v>144</v>
      </c>
      <c r="E147" s="197" t="s">
        <v>743</v>
      </c>
      <c r="F147" s="198" t="s">
        <v>744</v>
      </c>
      <c r="G147" s="199" t="s">
        <v>157</v>
      </c>
      <c r="H147" s="200">
        <v>2192.6999999999998</v>
      </c>
      <c r="I147" s="201"/>
      <c r="J147" s="202">
        <f>ROUND(I147*H147,2)</f>
        <v>0</v>
      </c>
      <c r="K147" s="198" t="s">
        <v>665</v>
      </c>
      <c r="L147" s="44"/>
      <c r="M147" s="203" t="s">
        <v>19</v>
      </c>
      <c r="N147" s="204" t="s">
        <v>45</v>
      </c>
      <c r="O147" s="84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7" t="s">
        <v>149</v>
      </c>
      <c r="AT147" s="207" t="s">
        <v>144</v>
      </c>
      <c r="AU147" s="207" t="s">
        <v>84</v>
      </c>
      <c r="AY147" s="17" t="s">
        <v>143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7" t="s">
        <v>82</v>
      </c>
      <c r="BK147" s="208">
        <f>ROUND(I147*H147,2)</f>
        <v>0</v>
      </c>
      <c r="BL147" s="17" t="s">
        <v>149</v>
      </c>
      <c r="BM147" s="207" t="s">
        <v>745</v>
      </c>
    </row>
    <row r="148" s="2" customFormat="1">
      <c r="A148" s="38"/>
      <c r="B148" s="39"/>
      <c r="C148" s="40"/>
      <c r="D148" s="209" t="s">
        <v>150</v>
      </c>
      <c r="E148" s="40"/>
      <c r="F148" s="210" t="s">
        <v>746</v>
      </c>
      <c r="G148" s="40"/>
      <c r="H148" s="40"/>
      <c r="I148" s="211"/>
      <c r="J148" s="40"/>
      <c r="K148" s="40"/>
      <c r="L148" s="44"/>
      <c r="M148" s="212"/>
      <c r="N148" s="21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84</v>
      </c>
    </row>
    <row r="149" s="2" customFormat="1">
      <c r="A149" s="38"/>
      <c r="B149" s="39"/>
      <c r="C149" s="40"/>
      <c r="D149" s="227" t="s">
        <v>668</v>
      </c>
      <c r="E149" s="40"/>
      <c r="F149" s="228" t="s">
        <v>747</v>
      </c>
      <c r="G149" s="40"/>
      <c r="H149" s="40"/>
      <c r="I149" s="211"/>
      <c r="J149" s="40"/>
      <c r="K149" s="40"/>
      <c r="L149" s="44"/>
      <c r="M149" s="212"/>
      <c r="N149" s="21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668</v>
      </c>
      <c r="AU149" s="17" t="s">
        <v>84</v>
      </c>
    </row>
    <row r="150" s="13" customFormat="1">
      <c r="A150" s="13"/>
      <c r="B150" s="229"/>
      <c r="C150" s="230"/>
      <c r="D150" s="209" t="s">
        <v>685</v>
      </c>
      <c r="E150" s="231" t="s">
        <v>19</v>
      </c>
      <c r="F150" s="232" t="s">
        <v>748</v>
      </c>
      <c r="G150" s="230"/>
      <c r="H150" s="233">
        <v>2192.6999999999998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685</v>
      </c>
      <c r="AU150" s="239" t="s">
        <v>84</v>
      </c>
      <c r="AV150" s="13" t="s">
        <v>84</v>
      </c>
      <c r="AW150" s="13" t="s">
        <v>35</v>
      </c>
      <c r="AX150" s="13" t="s">
        <v>82</v>
      </c>
      <c r="AY150" s="239" t="s">
        <v>143</v>
      </c>
    </row>
    <row r="151" s="2" customFormat="1" ht="16.5" customHeight="1">
      <c r="A151" s="38"/>
      <c r="B151" s="39"/>
      <c r="C151" s="196" t="s">
        <v>173</v>
      </c>
      <c r="D151" s="196" t="s">
        <v>144</v>
      </c>
      <c r="E151" s="197" t="s">
        <v>749</v>
      </c>
      <c r="F151" s="198" t="s">
        <v>750</v>
      </c>
      <c r="G151" s="199" t="s">
        <v>157</v>
      </c>
      <c r="H151" s="200">
        <v>2192.6999999999998</v>
      </c>
      <c r="I151" s="201"/>
      <c r="J151" s="202">
        <f>ROUND(I151*H151,2)</f>
        <v>0</v>
      </c>
      <c r="K151" s="198" t="s">
        <v>665</v>
      </c>
      <c r="L151" s="44"/>
      <c r="M151" s="203" t="s">
        <v>19</v>
      </c>
      <c r="N151" s="204" t="s">
        <v>45</v>
      </c>
      <c r="O151" s="84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7" t="s">
        <v>149</v>
      </c>
      <c r="AT151" s="207" t="s">
        <v>144</v>
      </c>
      <c r="AU151" s="207" t="s">
        <v>84</v>
      </c>
      <c r="AY151" s="17" t="s">
        <v>143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7" t="s">
        <v>82</v>
      </c>
      <c r="BK151" s="208">
        <f>ROUND(I151*H151,2)</f>
        <v>0</v>
      </c>
      <c r="BL151" s="17" t="s">
        <v>149</v>
      </c>
      <c r="BM151" s="207" t="s">
        <v>751</v>
      </c>
    </row>
    <row r="152" s="2" customFormat="1">
      <c r="A152" s="38"/>
      <c r="B152" s="39"/>
      <c r="C152" s="40"/>
      <c r="D152" s="209" t="s">
        <v>150</v>
      </c>
      <c r="E152" s="40"/>
      <c r="F152" s="210" t="s">
        <v>752</v>
      </c>
      <c r="G152" s="40"/>
      <c r="H152" s="40"/>
      <c r="I152" s="211"/>
      <c r="J152" s="40"/>
      <c r="K152" s="40"/>
      <c r="L152" s="44"/>
      <c r="M152" s="212"/>
      <c r="N152" s="213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84</v>
      </c>
    </row>
    <row r="153" s="2" customFormat="1">
      <c r="A153" s="38"/>
      <c r="B153" s="39"/>
      <c r="C153" s="40"/>
      <c r="D153" s="227" t="s">
        <v>668</v>
      </c>
      <c r="E153" s="40"/>
      <c r="F153" s="228" t="s">
        <v>753</v>
      </c>
      <c r="G153" s="40"/>
      <c r="H153" s="40"/>
      <c r="I153" s="211"/>
      <c r="J153" s="40"/>
      <c r="K153" s="40"/>
      <c r="L153" s="44"/>
      <c r="M153" s="212"/>
      <c r="N153" s="21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668</v>
      </c>
      <c r="AU153" s="17" t="s">
        <v>84</v>
      </c>
    </row>
    <row r="154" s="2" customFormat="1" ht="16.5" customHeight="1">
      <c r="A154" s="38"/>
      <c r="B154" s="39"/>
      <c r="C154" s="196" t="s">
        <v>190</v>
      </c>
      <c r="D154" s="196" t="s">
        <v>144</v>
      </c>
      <c r="E154" s="197" t="s">
        <v>754</v>
      </c>
      <c r="F154" s="198" t="s">
        <v>755</v>
      </c>
      <c r="G154" s="199" t="s">
        <v>232</v>
      </c>
      <c r="H154" s="200">
        <v>4385.3999999999996</v>
      </c>
      <c r="I154" s="201"/>
      <c r="J154" s="202">
        <f>ROUND(I154*H154,2)</f>
        <v>0</v>
      </c>
      <c r="K154" s="198" t="s">
        <v>665</v>
      </c>
      <c r="L154" s="44"/>
      <c r="M154" s="203" t="s">
        <v>19</v>
      </c>
      <c r="N154" s="204" t="s">
        <v>45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149</v>
      </c>
      <c r="AT154" s="207" t="s">
        <v>144</v>
      </c>
      <c r="AU154" s="207" t="s">
        <v>84</v>
      </c>
      <c r="AY154" s="17" t="s">
        <v>143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7" t="s">
        <v>82</v>
      </c>
      <c r="BK154" s="208">
        <f>ROUND(I154*H154,2)</f>
        <v>0</v>
      </c>
      <c r="BL154" s="17" t="s">
        <v>149</v>
      </c>
      <c r="BM154" s="207" t="s">
        <v>756</v>
      </c>
    </row>
    <row r="155" s="2" customFormat="1">
      <c r="A155" s="38"/>
      <c r="B155" s="39"/>
      <c r="C155" s="40"/>
      <c r="D155" s="209" t="s">
        <v>150</v>
      </c>
      <c r="E155" s="40"/>
      <c r="F155" s="210" t="s">
        <v>757</v>
      </c>
      <c r="G155" s="40"/>
      <c r="H155" s="40"/>
      <c r="I155" s="211"/>
      <c r="J155" s="40"/>
      <c r="K155" s="40"/>
      <c r="L155" s="44"/>
      <c r="M155" s="212"/>
      <c r="N155" s="21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84</v>
      </c>
    </row>
    <row r="156" s="2" customFormat="1">
      <c r="A156" s="38"/>
      <c r="B156" s="39"/>
      <c r="C156" s="40"/>
      <c r="D156" s="227" t="s">
        <v>668</v>
      </c>
      <c r="E156" s="40"/>
      <c r="F156" s="228" t="s">
        <v>758</v>
      </c>
      <c r="G156" s="40"/>
      <c r="H156" s="40"/>
      <c r="I156" s="211"/>
      <c r="J156" s="40"/>
      <c r="K156" s="40"/>
      <c r="L156" s="44"/>
      <c r="M156" s="212"/>
      <c r="N156" s="21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668</v>
      </c>
      <c r="AU156" s="17" t="s">
        <v>84</v>
      </c>
    </row>
    <row r="157" s="13" customFormat="1">
      <c r="A157" s="13"/>
      <c r="B157" s="229"/>
      <c r="C157" s="230"/>
      <c r="D157" s="209" t="s">
        <v>685</v>
      </c>
      <c r="E157" s="230"/>
      <c r="F157" s="232" t="s">
        <v>759</v>
      </c>
      <c r="G157" s="230"/>
      <c r="H157" s="233">
        <v>4385.3999999999996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685</v>
      </c>
      <c r="AU157" s="239" t="s">
        <v>84</v>
      </c>
      <c r="AV157" s="13" t="s">
        <v>84</v>
      </c>
      <c r="AW157" s="13" t="s">
        <v>4</v>
      </c>
      <c r="AX157" s="13" t="s">
        <v>82</v>
      </c>
      <c r="AY157" s="239" t="s">
        <v>143</v>
      </c>
    </row>
    <row r="158" s="2" customFormat="1" ht="16.5" customHeight="1">
      <c r="A158" s="38"/>
      <c r="B158" s="39"/>
      <c r="C158" s="196" t="s">
        <v>176</v>
      </c>
      <c r="D158" s="196" t="s">
        <v>144</v>
      </c>
      <c r="E158" s="197" t="s">
        <v>760</v>
      </c>
      <c r="F158" s="198" t="s">
        <v>761</v>
      </c>
      <c r="G158" s="199" t="s">
        <v>194</v>
      </c>
      <c r="H158" s="200">
        <v>2990</v>
      </c>
      <c r="I158" s="201"/>
      <c r="J158" s="202">
        <f>ROUND(I158*H158,2)</f>
        <v>0</v>
      </c>
      <c r="K158" s="198" t="s">
        <v>665</v>
      </c>
      <c r="L158" s="44"/>
      <c r="M158" s="203" t="s">
        <v>19</v>
      </c>
      <c r="N158" s="204" t="s">
        <v>45</v>
      </c>
      <c r="O158" s="84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149</v>
      </c>
      <c r="AT158" s="207" t="s">
        <v>144</v>
      </c>
      <c r="AU158" s="207" t="s">
        <v>84</v>
      </c>
      <c r="AY158" s="17" t="s">
        <v>143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7" t="s">
        <v>82</v>
      </c>
      <c r="BK158" s="208">
        <f>ROUND(I158*H158,2)</f>
        <v>0</v>
      </c>
      <c r="BL158" s="17" t="s">
        <v>149</v>
      </c>
      <c r="BM158" s="207" t="s">
        <v>762</v>
      </c>
    </row>
    <row r="159" s="2" customFormat="1">
      <c r="A159" s="38"/>
      <c r="B159" s="39"/>
      <c r="C159" s="40"/>
      <c r="D159" s="209" t="s">
        <v>150</v>
      </c>
      <c r="E159" s="40"/>
      <c r="F159" s="210" t="s">
        <v>763</v>
      </c>
      <c r="G159" s="40"/>
      <c r="H159" s="40"/>
      <c r="I159" s="211"/>
      <c r="J159" s="40"/>
      <c r="K159" s="40"/>
      <c r="L159" s="44"/>
      <c r="M159" s="212"/>
      <c r="N159" s="21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150</v>
      </c>
      <c r="AU159" s="17" t="s">
        <v>84</v>
      </c>
    </row>
    <row r="160" s="2" customFormat="1">
      <c r="A160" s="38"/>
      <c r="B160" s="39"/>
      <c r="C160" s="40"/>
      <c r="D160" s="227" t="s">
        <v>668</v>
      </c>
      <c r="E160" s="40"/>
      <c r="F160" s="228" t="s">
        <v>764</v>
      </c>
      <c r="G160" s="40"/>
      <c r="H160" s="40"/>
      <c r="I160" s="211"/>
      <c r="J160" s="40"/>
      <c r="K160" s="40"/>
      <c r="L160" s="44"/>
      <c r="M160" s="212"/>
      <c r="N160" s="21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668</v>
      </c>
      <c r="AU160" s="17" t="s">
        <v>84</v>
      </c>
    </row>
    <row r="161" s="13" customFormat="1">
      <c r="A161" s="13"/>
      <c r="B161" s="229"/>
      <c r="C161" s="230"/>
      <c r="D161" s="209" t="s">
        <v>685</v>
      </c>
      <c r="E161" s="231" t="s">
        <v>19</v>
      </c>
      <c r="F161" s="232" t="s">
        <v>765</v>
      </c>
      <c r="G161" s="230"/>
      <c r="H161" s="233">
        <v>2990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685</v>
      </c>
      <c r="AU161" s="239" t="s">
        <v>84</v>
      </c>
      <c r="AV161" s="13" t="s">
        <v>84</v>
      </c>
      <c r="AW161" s="13" t="s">
        <v>35</v>
      </c>
      <c r="AX161" s="13" t="s">
        <v>82</v>
      </c>
      <c r="AY161" s="239" t="s">
        <v>143</v>
      </c>
    </row>
    <row r="162" s="2" customFormat="1" ht="16.5" customHeight="1">
      <c r="A162" s="38"/>
      <c r="B162" s="39"/>
      <c r="C162" s="240" t="s">
        <v>206</v>
      </c>
      <c r="D162" s="240" t="s">
        <v>766</v>
      </c>
      <c r="E162" s="241" t="s">
        <v>767</v>
      </c>
      <c r="F162" s="242" t="s">
        <v>768</v>
      </c>
      <c r="G162" s="243" t="s">
        <v>157</v>
      </c>
      <c r="H162" s="244">
        <v>448.5</v>
      </c>
      <c r="I162" s="245"/>
      <c r="J162" s="246">
        <f>ROUND(I162*H162,2)</f>
        <v>0</v>
      </c>
      <c r="K162" s="242" t="s">
        <v>665</v>
      </c>
      <c r="L162" s="247"/>
      <c r="M162" s="248" t="s">
        <v>19</v>
      </c>
      <c r="N162" s="249" t="s">
        <v>45</v>
      </c>
      <c r="O162" s="84"/>
      <c r="P162" s="205">
        <f>O162*H162</f>
        <v>0</v>
      </c>
      <c r="Q162" s="205">
        <v>0.20999999999999999</v>
      </c>
      <c r="R162" s="205">
        <f>Q162*H162</f>
        <v>94.185000000000002</v>
      </c>
      <c r="S162" s="205">
        <v>0</v>
      </c>
      <c r="T162" s="20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163</v>
      </c>
      <c r="AT162" s="207" t="s">
        <v>766</v>
      </c>
      <c r="AU162" s="207" t="s">
        <v>84</v>
      </c>
      <c r="AY162" s="17" t="s">
        <v>143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7" t="s">
        <v>82</v>
      </c>
      <c r="BK162" s="208">
        <f>ROUND(I162*H162,2)</f>
        <v>0</v>
      </c>
      <c r="BL162" s="17" t="s">
        <v>149</v>
      </c>
      <c r="BM162" s="207" t="s">
        <v>769</v>
      </c>
    </row>
    <row r="163" s="2" customFormat="1">
      <c r="A163" s="38"/>
      <c r="B163" s="39"/>
      <c r="C163" s="40"/>
      <c r="D163" s="209" t="s">
        <v>150</v>
      </c>
      <c r="E163" s="40"/>
      <c r="F163" s="210" t="s">
        <v>768</v>
      </c>
      <c r="G163" s="40"/>
      <c r="H163" s="40"/>
      <c r="I163" s="211"/>
      <c r="J163" s="40"/>
      <c r="K163" s="40"/>
      <c r="L163" s="44"/>
      <c r="M163" s="212"/>
      <c r="N163" s="21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150</v>
      </c>
      <c r="AU163" s="17" t="s">
        <v>84</v>
      </c>
    </row>
    <row r="164" s="13" customFormat="1">
      <c r="A164" s="13"/>
      <c r="B164" s="229"/>
      <c r="C164" s="230"/>
      <c r="D164" s="209" t="s">
        <v>685</v>
      </c>
      <c r="E164" s="230"/>
      <c r="F164" s="232" t="s">
        <v>770</v>
      </c>
      <c r="G164" s="230"/>
      <c r="H164" s="233">
        <v>448.5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685</v>
      </c>
      <c r="AU164" s="239" t="s">
        <v>84</v>
      </c>
      <c r="AV164" s="13" t="s">
        <v>84</v>
      </c>
      <c r="AW164" s="13" t="s">
        <v>4</v>
      </c>
      <c r="AX164" s="13" t="s">
        <v>82</v>
      </c>
      <c r="AY164" s="239" t="s">
        <v>143</v>
      </c>
    </row>
    <row r="165" s="2" customFormat="1" ht="16.5" customHeight="1">
      <c r="A165" s="38"/>
      <c r="B165" s="39"/>
      <c r="C165" s="196" t="s">
        <v>180</v>
      </c>
      <c r="D165" s="196" t="s">
        <v>144</v>
      </c>
      <c r="E165" s="197" t="s">
        <v>771</v>
      </c>
      <c r="F165" s="198" t="s">
        <v>772</v>
      </c>
      <c r="G165" s="199" t="s">
        <v>194</v>
      </c>
      <c r="H165" s="200">
        <v>2990</v>
      </c>
      <c r="I165" s="201"/>
      <c r="J165" s="202">
        <f>ROUND(I165*H165,2)</f>
        <v>0</v>
      </c>
      <c r="K165" s="198" t="s">
        <v>665</v>
      </c>
      <c r="L165" s="44"/>
      <c r="M165" s="203" t="s">
        <v>19</v>
      </c>
      <c r="N165" s="204" t="s">
        <v>45</v>
      </c>
      <c r="O165" s="84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7" t="s">
        <v>149</v>
      </c>
      <c r="AT165" s="207" t="s">
        <v>144</v>
      </c>
      <c r="AU165" s="207" t="s">
        <v>84</v>
      </c>
      <c r="AY165" s="17" t="s">
        <v>143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7" t="s">
        <v>82</v>
      </c>
      <c r="BK165" s="208">
        <f>ROUND(I165*H165,2)</f>
        <v>0</v>
      </c>
      <c r="BL165" s="17" t="s">
        <v>149</v>
      </c>
      <c r="BM165" s="207" t="s">
        <v>773</v>
      </c>
    </row>
    <row r="166" s="2" customFormat="1">
      <c r="A166" s="38"/>
      <c r="B166" s="39"/>
      <c r="C166" s="40"/>
      <c r="D166" s="209" t="s">
        <v>150</v>
      </c>
      <c r="E166" s="40"/>
      <c r="F166" s="210" t="s">
        <v>774</v>
      </c>
      <c r="G166" s="40"/>
      <c r="H166" s="40"/>
      <c r="I166" s="211"/>
      <c r="J166" s="40"/>
      <c r="K166" s="40"/>
      <c r="L166" s="44"/>
      <c r="M166" s="212"/>
      <c r="N166" s="21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84</v>
      </c>
    </row>
    <row r="167" s="2" customFormat="1">
      <c r="A167" s="38"/>
      <c r="B167" s="39"/>
      <c r="C167" s="40"/>
      <c r="D167" s="227" t="s">
        <v>668</v>
      </c>
      <c r="E167" s="40"/>
      <c r="F167" s="228" t="s">
        <v>775</v>
      </c>
      <c r="G167" s="40"/>
      <c r="H167" s="40"/>
      <c r="I167" s="211"/>
      <c r="J167" s="40"/>
      <c r="K167" s="40"/>
      <c r="L167" s="44"/>
      <c r="M167" s="212"/>
      <c r="N167" s="21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668</v>
      </c>
      <c r="AU167" s="17" t="s">
        <v>84</v>
      </c>
    </row>
    <row r="168" s="13" customFormat="1">
      <c r="A168" s="13"/>
      <c r="B168" s="229"/>
      <c r="C168" s="230"/>
      <c r="D168" s="209" t="s">
        <v>685</v>
      </c>
      <c r="E168" s="231" t="s">
        <v>19</v>
      </c>
      <c r="F168" s="232" t="s">
        <v>765</v>
      </c>
      <c r="G168" s="230"/>
      <c r="H168" s="233">
        <v>2990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685</v>
      </c>
      <c r="AU168" s="239" t="s">
        <v>84</v>
      </c>
      <c r="AV168" s="13" t="s">
        <v>84</v>
      </c>
      <c r="AW168" s="13" t="s">
        <v>35</v>
      </c>
      <c r="AX168" s="13" t="s">
        <v>82</v>
      </c>
      <c r="AY168" s="239" t="s">
        <v>143</v>
      </c>
    </row>
    <row r="169" s="2" customFormat="1" ht="16.5" customHeight="1">
      <c r="A169" s="38"/>
      <c r="B169" s="39"/>
      <c r="C169" s="240" t="s">
        <v>214</v>
      </c>
      <c r="D169" s="240" t="s">
        <v>766</v>
      </c>
      <c r="E169" s="241" t="s">
        <v>776</v>
      </c>
      <c r="F169" s="242" t="s">
        <v>777</v>
      </c>
      <c r="G169" s="243" t="s">
        <v>337</v>
      </c>
      <c r="H169" s="244">
        <v>59.799999999999997</v>
      </c>
      <c r="I169" s="245"/>
      <c r="J169" s="246">
        <f>ROUND(I169*H169,2)</f>
        <v>0</v>
      </c>
      <c r="K169" s="242" t="s">
        <v>665</v>
      </c>
      <c r="L169" s="247"/>
      <c r="M169" s="248" t="s">
        <v>19</v>
      </c>
      <c r="N169" s="249" t="s">
        <v>45</v>
      </c>
      <c r="O169" s="84"/>
      <c r="P169" s="205">
        <f>O169*H169</f>
        <v>0</v>
      </c>
      <c r="Q169" s="205">
        <v>0.001</v>
      </c>
      <c r="R169" s="205">
        <f>Q169*H169</f>
        <v>0.059799999999999999</v>
      </c>
      <c r="S169" s="205">
        <v>0</v>
      </c>
      <c r="T169" s="20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7" t="s">
        <v>163</v>
      </c>
      <c r="AT169" s="207" t="s">
        <v>766</v>
      </c>
      <c r="AU169" s="207" t="s">
        <v>84</v>
      </c>
      <c r="AY169" s="17" t="s">
        <v>143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7" t="s">
        <v>82</v>
      </c>
      <c r="BK169" s="208">
        <f>ROUND(I169*H169,2)</f>
        <v>0</v>
      </c>
      <c r="BL169" s="17" t="s">
        <v>149</v>
      </c>
      <c r="BM169" s="207" t="s">
        <v>778</v>
      </c>
    </row>
    <row r="170" s="2" customFormat="1">
      <c r="A170" s="38"/>
      <c r="B170" s="39"/>
      <c r="C170" s="40"/>
      <c r="D170" s="209" t="s">
        <v>150</v>
      </c>
      <c r="E170" s="40"/>
      <c r="F170" s="210" t="s">
        <v>777</v>
      </c>
      <c r="G170" s="40"/>
      <c r="H170" s="40"/>
      <c r="I170" s="211"/>
      <c r="J170" s="40"/>
      <c r="K170" s="40"/>
      <c r="L170" s="44"/>
      <c r="M170" s="212"/>
      <c r="N170" s="21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84</v>
      </c>
    </row>
    <row r="171" s="13" customFormat="1">
      <c r="A171" s="13"/>
      <c r="B171" s="229"/>
      <c r="C171" s="230"/>
      <c r="D171" s="209" t="s">
        <v>685</v>
      </c>
      <c r="E171" s="230"/>
      <c r="F171" s="232" t="s">
        <v>779</v>
      </c>
      <c r="G171" s="230"/>
      <c r="H171" s="233">
        <v>59.799999999999997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685</v>
      </c>
      <c r="AU171" s="239" t="s">
        <v>84</v>
      </c>
      <c r="AV171" s="13" t="s">
        <v>84</v>
      </c>
      <c r="AW171" s="13" t="s">
        <v>4</v>
      </c>
      <c r="AX171" s="13" t="s">
        <v>82</v>
      </c>
      <c r="AY171" s="239" t="s">
        <v>143</v>
      </c>
    </row>
    <row r="172" s="2" customFormat="1" ht="16.5" customHeight="1">
      <c r="A172" s="38"/>
      <c r="B172" s="39"/>
      <c r="C172" s="196" t="s">
        <v>183</v>
      </c>
      <c r="D172" s="196" t="s">
        <v>144</v>
      </c>
      <c r="E172" s="197" t="s">
        <v>780</v>
      </c>
      <c r="F172" s="198" t="s">
        <v>781</v>
      </c>
      <c r="G172" s="199" t="s">
        <v>194</v>
      </c>
      <c r="H172" s="200">
        <v>3012</v>
      </c>
      <c r="I172" s="201"/>
      <c r="J172" s="202">
        <f>ROUND(I172*H172,2)</f>
        <v>0</v>
      </c>
      <c r="K172" s="198" t="s">
        <v>665</v>
      </c>
      <c r="L172" s="44"/>
      <c r="M172" s="203" t="s">
        <v>19</v>
      </c>
      <c r="N172" s="204" t="s">
        <v>45</v>
      </c>
      <c r="O172" s="8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7" t="s">
        <v>149</v>
      </c>
      <c r="AT172" s="207" t="s">
        <v>144</v>
      </c>
      <c r="AU172" s="207" t="s">
        <v>84</v>
      </c>
      <c r="AY172" s="17" t="s">
        <v>143</v>
      </c>
      <c r="BE172" s="208">
        <f>IF(N172="základní",J172,0)</f>
        <v>0</v>
      </c>
      <c r="BF172" s="208">
        <f>IF(N172="snížená",J172,0)</f>
        <v>0</v>
      </c>
      <c r="BG172" s="208">
        <f>IF(N172="zákl. přenesená",J172,0)</f>
        <v>0</v>
      </c>
      <c r="BH172" s="208">
        <f>IF(N172="sníž. přenesená",J172,0)</f>
        <v>0</v>
      </c>
      <c r="BI172" s="208">
        <f>IF(N172="nulová",J172,0)</f>
        <v>0</v>
      </c>
      <c r="BJ172" s="17" t="s">
        <v>82</v>
      </c>
      <c r="BK172" s="208">
        <f>ROUND(I172*H172,2)</f>
        <v>0</v>
      </c>
      <c r="BL172" s="17" t="s">
        <v>149</v>
      </c>
      <c r="BM172" s="207" t="s">
        <v>782</v>
      </c>
    </row>
    <row r="173" s="2" customFormat="1">
      <c r="A173" s="38"/>
      <c r="B173" s="39"/>
      <c r="C173" s="40"/>
      <c r="D173" s="209" t="s">
        <v>150</v>
      </c>
      <c r="E173" s="40"/>
      <c r="F173" s="210" t="s">
        <v>783</v>
      </c>
      <c r="G173" s="40"/>
      <c r="H173" s="40"/>
      <c r="I173" s="211"/>
      <c r="J173" s="40"/>
      <c r="K173" s="40"/>
      <c r="L173" s="44"/>
      <c r="M173" s="212"/>
      <c r="N173" s="21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84</v>
      </c>
    </row>
    <row r="174" s="2" customFormat="1">
      <c r="A174" s="38"/>
      <c r="B174" s="39"/>
      <c r="C174" s="40"/>
      <c r="D174" s="227" t="s">
        <v>668</v>
      </c>
      <c r="E174" s="40"/>
      <c r="F174" s="228" t="s">
        <v>784</v>
      </c>
      <c r="G174" s="40"/>
      <c r="H174" s="40"/>
      <c r="I174" s="211"/>
      <c r="J174" s="40"/>
      <c r="K174" s="40"/>
      <c r="L174" s="44"/>
      <c r="M174" s="212"/>
      <c r="N174" s="21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668</v>
      </c>
      <c r="AU174" s="17" t="s">
        <v>84</v>
      </c>
    </row>
    <row r="175" s="13" customFormat="1">
      <c r="A175" s="13"/>
      <c r="B175" s="229"/>
      <c r="C175" s="230"/>
      <c r="D175" s="209" t="s">
        <v>685</v>
      </c>
      <c r="E175" s="231" t="s">
        <v>19</v>
      </c>
      <c r="F175" s="232" t="s">
        <v>765</v>
      </c>
      <c r="G175" s="230"/>
      <c r="H175" s="233">
        <v>2990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685</v>
      </c>
      <c r="AU175" s="239" t="s">
        <v>84</v>
      </c>
      <c r="AV175" s="13" t="s">
        <v>84</v>
      </c>
      <c r="AW175" s="13" t="s">
        <v>35</v>
      </c>
      <c r="AX175" s="13" t="s">
        <v>74</v>
      </c>
      <c r="AY175" s="239" t="s">
        <v>143</v>
      </c>
    </row>
    <row r="176" s="13" customFormat="1">
      <c r="A176" s="13"/>
      <c r="B176" s="229"/>
      <c r="C176" s="230"/>
      <c r="D176" s="209" t="s">
        <v>685</v>
      </c>
      <c r="E176" s="231" t="s">
        <v>19</v>
      </c>
      <c r="F176" s="232" t="s">
        <v>785</v>
      </c>
      <c r="G176" s="230"/>
      <c r="H176" s="233">
        <v>22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685</v>
      </c>
      <c r="AU176" s="239" t="s">
        <v>84</v>
      </c>
      <c r="AV176" s="13" t="s">
        <v>84</v>
      </c>
      <c r="AW176" s="13" t="s">
        <v>35</v>
      </c>
      <c r="AX176" s="13" t="s">
        <v>74</v>
      </c>
      <c r="AY176" s="239" t="s">
        <v>143</v>
      </c>
    </row>
    <row r="177" s="2" customFormat="1" ht="16.5" customHeight="1">
      <c r="A177" s="38"/>
      <c r="B177" s="39"/>
      <c r="C177" s="196" t="s">
        <v>7</v>
      </c>
      <c r="D177" s="196" t="s">
        <v>144</v>
      </c>
      <c r="E177" s="197" t="s">
        <v>786</v>
      </c>
      <c r="F177" s="198" t="s">
        <v>787</v>
      </c>
      <c r="G177" s="199" t="s">
        <v>194</v>
      </c>
      <c r="H177" s="200">
        <v>2915</v>
      </c>
      <c r="I177" s="201"/>
      <c r="J177" s="202">
        <f>ROUND(I177*H177,2)</f>
        <v>0</v>
      </c>
      <c r="K177" s="198" t="s">
        <v>665</v>
      </c>
      <c r="L177" s="44"/>
      <c r="M177" s="203" t="s">
        <v>19</v>
      </c>
      <c r="N177" s="204" t="s">
        <v>45</v>
      </c>
      <c r="O177" s="84"/>
      <c r="P177" s="205">
        <f>O177*H177</f>
        <v>0</v>
      </c>
      <c r="Q177" s="205">
        <v>0</v>
      </c>
      <c r="R177" s="205">
        <f>Q177*H177</f>
        <v>0</v>
      </c>
      <c r="S177" s="205">
        <v>0</v>
      </c>
      <c r="T177" s="20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7" t="s">
        <v>149</v>
      </c>
      <c r="AT177" s="207" t="s">
        <v>144</v>
      </c>
      <c r="AU177" s="207" t="s">
        <v>84</v>
      </c>
      <c r="AY177" s="17" t="s">
        <v>143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7" t="s">
        <v>82</v>
      </c>
      <c r="BK177" s="208">
        <f>ROUND(I177*H177,2)</f>
        <v>0</v>
      </c>
      <c r="BL177" s="17" t="s">
        <v>149</v>
      </c>
      <c r="BM177" s="207" t="s">
        <v>788</v>
      </c>
    </row>
    <row r="178" s="2" customFormat="1">
      <c r="A178" s="38"/>
      <c r="B178" s="39"/>
      <c r="C178" s="40"/>
      <c r="D178" s="209" t="s">
        <v>150</v>
      </c>
      <c r="E178" s="40"/>
      <c r="F178" s="210" t="s">
        <v>789</v>
      </c>
      <c r="G178" s="40"/>
      <c r="H178" s="40"/>
      <c r="I178" s="211"/>
      <c r="J178" s="40"/>
      <c r="K178" s="40"/>
      <c r="L178" s="44"/>
      <c r="M178" s="212"/>
      <c r="N178" s="21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150</v>
      </c>
      <c r="AU178" s="17" t="s">
        <v>84</v>
      </c>
    </row>
    <row r="179" s="2" customFormat="1">
      <c r="A179" s="38"/>
      <c r="B179" s="39"/>
      <c r="C179" s="40"/>
      <c r="D179" s="227" t="s">
        <v>668</v>
      </c>
      <c r="E179" s="40"/>
      <c r="F179" s="228" t="s">
        <v>790</v>
      </c>
      <c r="G179" s="40"/>
      <c r="H179" s="40"/>
      <c r="I179" s="211"/>
      <c r="J179" s="40"/>
      <c r="K179" s="40"/>
      <c r="L179" s="44"/>
      <c r="M179" s="212"/>
      <c r="N179" s="213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668</v>
      </c>
      <c r="AU179" s="17" t="s">
        <v>84</v>
      </c>
    </row>
    <row r="180" s="13" customFormat="1">
      <c r="A180" s="13"/>
      <c r="B180" s="229"/>
      <c r="C180" s="230"/>
      <c r="D180" s="209" t="s">
        <v>685</v>
      </c>
      <c r="E180" s="231" t="s">
        <v>19</v>
      </c>
      <c r="F180" s="232" t="s">
        <v>791</v>
      </c>
      <c r="G180" s="230"/>
      <c r="H180" s="233">
        <v>1660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685</v>
      </c>
      <c r="AU180" s="239" t="s">
        <v>84</v>
      </c>
      <c r="AV180" s="13" t="s">
        <v>84</v>
      </c>
      <c r="AW180" s="13" t="s">
        <v>35</v>
      </c>
      <c r="AX180" s="13" t="s">
        <v>74</v>
      </c>
      <c r="AY180" s="239" t="s">
        <v>143</v>
      </c>
    </row>
    <row r="181" s="13" customFormat="1">
      <c r="A181" s="13"/>
      <c r="B181" s="229"/>
      <c r="C181" s="230"/>
      <c r="D181" s="209" t="s">
        <v>685</v>
      </c>
      <c r="E181" s="231" t="s">
        <v>19</v>
      </c>
      <c r="F181" s="232" t="s">
        <v>792</v>
      </c>
      <c r="G181" s="230"/>
      <c r="H181" s="233">
        <v>135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685</v>
      </c>
      <c r="AU181" s="239" t="s">
        <v>84</v>
      </c>
      <c r="AV181" s="13" t="s">
        <v>84</v>
      </c>
      <c r="AW181" s="13" t="s">
        <v>35</v>
      </c>
      <c r="AX181" s="13" t="s">
        <v>74</v>
      </c>
      <c r="AY181" s="239" t="s">
        <v>143</v>
      </c>
    </row>
    <row r="182" s="13" customFormat="1">
      <c r="A182" s="13"/>
      <c r="B182" s="229"/>
      <c r="C182" s="230"/>
      <c r="D182" s="209" t="s">
        <v>685</v>
      </c>
      <c r="E182" s="231" t="s">
        <v>19</v>
      </c>
      <c r="F182" s="232" t="s">
        <v>793</v>
      </c>
      <c r="G182" s="230"/>
      <c r="H182" s="233">
        <v>240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685</v>
      </c>
      <c r="AU182" s="239" t="s">
        <v>84</v>
      </c>
      <c r="AV182" s="13" t="s">
        <v>84</v>
      </c>
      <c r="AW182" s="13" t="s">
        <v>35</v>
      </c>
      <c r="AX182" s="13" t="s">
        <v>74</v>
      </c>
      <c r="AY182" s="239" t="s">
        <v>143</v>
      </c>
    </row>
    <row r="183" s="13" customFormat="1">
      <c r="A183" s="13"/>
      <c r="B183" s="229"/>
      <c r="C183" s="230"/>
      <c r="D183" s="209" t="s">
        <v>685</v>
      </c>
      <c r="E183" s="231" t="s">
        <v>19</v>
      </c>
      <c r="F183" s="232" t="s">
        <v>794</v>
      </c>
      <c r="G183" s="230"/>
      <c r="H183" s="233">
        <v>729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685</v>
      </c>
      <c r="AU183" s="239" t="s">
        <v>84</v>
      </c>
      <c r="AV183" s="13" t="s">
        <v>84</v>
      </c>
      <c r="AW183" s="13" t="s">
        <v>35</v>
      </c>
      <c r="AX183" s="13" t="s">
        <v>74</v>
      </c>
      <c r="AY183" s="239" t="s">
        <v>143</v>
      </c>
    </row>
    <row r="184" s="13" customFormat="1">
      <c r="A184" s="13"/>
      <c r="B184" s="229"/>
      <c r="C184" s="230"/>
      <c r="D184" s="209" t="s">
        <v>685</v>
      </c>
      <c r="E184" s="231" t="s">
        <v>19</v>
      </c>
      <c r="F184" s="232" t="s">
        <v>795</v>
      </c>
      <c r="G184" s="230"/>
      <c r="H184" s="233">
        <v>5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685</v>
      </c>
      <c r="AU184" s="239" t="s">
        <v>84</v>
      </c>
      <c r="AV184" s="13" t="s">
        <v>84</v>
      </c>
      <c r="AW184" s="13" t="s">
        <v>35</v>
      </c>
      <c r="AX184" s="13" t="s">
        <v>74</v>
      </c>
      <c r="AY184" s="239" t="s">
        <v>143</v>
      </c>
    </row>
    <row r="185" s="13" customFormat="1">
      <c r="A185" s="13"/>
      <c r="B185" s="229"/>
      <c r="C185" s="230"/>
      <c r="D185" s="209" t="s">
        <v>685</v>
      </c>
      <c r="E185" s="231" t="s">
        <v>19</v>
      </c>
      <c r="F185" s="232" t="s">
        <v>796</v>
      </c>
      <c r="G185" s="230"/>
      <c r="H185" s="233">
        <v>15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685</v>
      </c>
      <c r="AU185" s="239" t="s">
        <v>84</v>
      </c>
      <c r="AV185" s="13" t="s">
        <v>84</v>
      </c>
      <c r="AW185" s="13" t="s">
        <v>35</v>
      </c>
      <c r="AX185" s="13" t="s">
        <v>74</v>
      </c>
      <c r="AY185" s="239" t="s">
        <v>143</v>
      </c>
    </row>
    <row r="186" s="13" customFormat="1">
      <c r="A186" s="13"/>
      <c r="B186" s="229"/>
      <c r="C186" s="230"/>
      <c r="D186" s="209" t="s">
        <v>685</v>
      </c>
      <c r="E186" s="231" t="s">
        <v>19</v>
      </c>
      <c r="F186" s="232" t="s">
        <v>797</v>
      </c>
      <c r="G186" s="230"/>
      <c r="H186" s="233">
        <v>46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685</v>
      </c>
      <c r="AU186" s="239" t="s">
        <v>84</v>
      </c>
      <c r="AV186" s="13" t="s">
        <v>84</v>
      </c>
      <c r="AW186" s="13" t="s">
        <v>35</v>
      </c>
      <c r="AX186" s="13" t="s">
        <v>74</v>
      </c>
      <c r="AY186" s="239" t="s">
        <v>143</v>
      </c>
    </row>
    <row r="187" s="13" customFormat="1">
      <c r="A187" s="13"/>
      <c r="B187" s="229"/>
      <c r="C187" s="230"/>
      <c r="D187" s="209" t="s">
        <v>685</v>
      </c>
      <c r="E187" s="231" t="s">
        <v>19</v>
      </c>
      <c r="F187" s="232" t="s">
        <v>798</v>
      </c>
      <c r="G187" s="230"/>
      <c r="H187" s="233">
        <v>85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685</v>
      </c>
      <c r="AU187" s="239" t="s">
        <v>84</v>
      </c>
      <c r="AV187" s="13" t="s">
        <v>84</v>
      </c>
      <c r="AW187" s="13" t="s">
        <v>35</v>
      </c>
      <c r="AX187" s="13" t="s">
        <v>74</v>
      </c>
      <c r="AY187" s="239" t="s">
        <v>143</v>
      </c>
    </row>
    <row r="188" s="11" customFormat="1" ht="22.8" customHeight="1">
      <c r="A188" s="11"/>
      <c r="B188" s="182"/>
      <c r="C188" s="183"/>
      <c r="D188" s="184" t="s">
        <v>73</v>
      </c>
      <c r="E188" s="225" t="s">
        <v>84</v>
      </c>
      <c r="F188" s="225" t="s">
        <v>799</v>
      </c>
      <c r="G188" s="183"/>
      <c r="H188" s="183"/>
      <c r="I188" s="186"/>
      <c r="J188" s="226">
        <f>BK188</f>
        <v>0</v>
      </c>
      <c r="K188" s="183"/>
      <c r="L188" s="188"/>
      <c r="M188" s="189"/>
      <c r="N188" s="190"/>
      <c r="O188" s="190"/>
      <c r="P188" s="191">
        <f>SUM(P189:P207)</f>
        <v>0</v>
      </c>
      <c r="Q188" s="190"/>
      <c r="R188" s="191">
        <f>SUM(R189:R207)</f>
        <v>62.559516799999997</v>
      </c>
      <c r="S188" s="190"/>
      <c r="T188" s="192">
        <f>SUM(T189:T207)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193" t="s">
        <v>82</v>
      </c>
      <c r="AT188" s="194" t="s">
        <v>73</v>
      </c>
      <c r="AU188" s="194" t="s">
        <v>82</v>
      </c>
      <c r="AY188" s="193" t="s">
        <v>143</v>
      </c>
      <c r="BK188" s="195">
        <f>SUM(BK189:BK207)</f>
        <v>0</v>
      </c>
    </row>
    <row r="189" s="2" customFormat="1" ht="16.5" customHeight="1">
      <c r="A189" s="38"/>
      <c r="B189" s="39"/>
      <c r="C189" s="196" t="s">
        <v>186</v>
      </c>
      <c r="D189" s="196" t="s">
        <v>144</v>
      </c>
      <c r="E189" s="197" t="s">
        <v>800</v>
      </c>
      <c r="F189" s="198" t="s">
        <v>801</v>
      </c>
      <c r="G189" s="199" t="s">
        <v>157</v>
      </c>
      <c r="H189" s="200">
        <v>29.039999999999999</v>
      </c>
      <c r="I189" s="201"/>
      <c r="J189" s="202">
        <f>ROUND(I189*H189,2)</f>
        <v>0</v>
      </c>
      <c r="K189" s="198" t="s">
        <v>665</v>
      </c>
      <c r="L189" s="44"/>
      <c r="M189" s="203" t="s">
        <v>19</v>
      </c>
      <c r="N189" s="204" t="s">
        <v>45</v>
      </c>
      <c r="O189" s="84"/>
      <c r="P189" s="205">
        <f>O189*H189</f>
        <v>0</v>
      </c>
      <c r="Q189" s="205">
        <v>1.665</v>
      </c>
      <c r="R189" s="205">
        <f>Q189*H189</f>
        <v>48.351599999999998</v>
      </c>
      <c r="S189" s="205">
        <v>0</v>
      </c>
      <c r="T189" s="20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7" t="s">
        <v>149</v>
      </c>
      <c r="AT189" s="207" t="s">
        <v>144</v>
      </c>
      <c r="AU189" s="207" t="s">
        <v>84</v>
      </c>
      <c r="AY189" s="17" t="s">
        <v>143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7" t="s">
        <v>82</v>
      </c>
      <c r="BK189" s="208">
        <f>ROUND(I189*H189,2)</f>
        <v>0</v>
      </c>
      <c r="BL189" s="17" t="s">
        <v>149</v>
      </c>
      <c r="BM189" s="207" t="s">
        <v>802</v>
      </c>
    </row>
    <row r="190" s="2" customFormat="1">
      <c r="A190" s="38"/>
      <c r="B190" s="39"/>
      <c r="C190" s="40"/>
      <c r="D190" s="209" t="s">
        <v>150</v>
      </c>
      <c r="E190" s="40"/>
      <c r="F190" s="210" t="s">
        <v>803</v>
      </c>
      <c r="G190" s="40"/>
      <c r="H190" s="40"/>
      <c r="I190" s="211"/>
      <c r="J190" s="40"/>
      <c r="K190" s="40"/>
      <c r="L190" s="44"/>
      <c r="M190" s="212"/>
      <c r="N190" s="21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84</v>
      </c>
    </row>
    <row r="191" s="2" customFormat="1">
      <c r="A191" s="38"/>
      <c r="B191" s="39"/>
      <c r="C191" s="40"/>
      <c r="D191" s="227" t="s">
        <v>668</v>
      </c>
      <c r="E191" s="40"/>
      <c r="F191" s="228" t="s">
        <v>804</v>
      </c>
      <c r="G191" s="40"/>
      <c r="H191" s="40"/>
      <c r="I191" s="211"/>
      <c r="J191" s="40"/>
      <c r="K191" s="40"/>
      <c r="L191" s="44"/>
      <c r="M191" s="212"/>
      <c r="N191" s="213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668</v>
      </c>
      <c r="AU191" s="17" t="s">
        <v>84</v>
      </c>
    </row>
    <row r="192" s="13" customFormat="1">
      <c r="A192" s="13"/>
      <c r="B192" s="229"/>
      <c r="C192" s="230"/>
      <c r="D192" s="209" t="s">
        <v>685</v>
      </c>
      <c r="E192" s="231" t="s">
        <v>19</v>
      </c>
      <c r="F192" s="232" t="s">
        <v>805</v>
      </c>
      <c r="G192" s="230"/>
      <c r="H192" s="233">
        <v>29.039999999999999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685</v>
      </c>
      <c r="AU192" s="239" t="s">
        <v>84</v>
      </c>
      <c r="AV192" s="13" t="s">
        <v>84</v>
      </c>
      <c r="AW192" s="13" t="s">
        <v>35</v>
      </c>
      <c r="AX192" s="13" t="s">
        <v>82</v>
      </c>
      <c r="AY192" s="239" t="s">
        <v>143</v>
      </c>
    </row>
    <row r="193" s="2" customFormat="1" ht="16.5" customHeight="1">
      <c r="A193" s="38"/>
      <c r="B193" s="39"/>
      <c r="C193" s="196" t="s">
        <v>229</v>
      </c>
      <c r="D193" s="196" t="s">
        <v>144</v>
      </c>
      <c r="E193" s="197" t="s">
        <v>806</v>
      </c>
      <c r="F193" s="198" t="s">
        <v>807</v>
      </c>
      <c r="G193" s="199" t="s">
        <v>194</v>
      </c>
      <c r="H193" s="200">
        <v>319.44</v>
      </c>
      <c r="I193" s="201"/>
      <c r="J193" s="202">
        <f>ROUND(I193*H193,2)</f>
        <v>0</v>
      </c>
      <c r="K193" s="198" t="s">
        <v>665</v>
      </c>
      <c r="L193" s="44"/>
      <c r="M193" s="203" t="s">
        <v>19</v>
      </c>
      <c r="N193" s="204" t="s">
        <v>45</v>
      </c>
      <c r="O193" s="84"/>
      <c r="P193" s="205">
        <f>O193*H193</f>
        <v>0</v>
      </c>
      <c r="Q193" s="205">
        <v>0.00017000000000000001</v>
      </c>
      <c r="R193" s="205">
        <f>Q193*H193</f>
        <v>0.0543048</v>
      </c>
      <c r="S193" s="205">
        <v>0</v>
      </c>
      <c r="T193" s="20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7" t="s">
        <v>149</v>
      </c>
      <c r="AT193" s="207" t="s">
        <v>144</v>
      </c>
      <c r="AU193" s="207" t="s">
        <v>84</v>
      </c>
      <c r="AY193" s="17" t="s">
        <v>143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7" t="s">
        <v>82</v>
      </c>
      <c r="BK193" s="208">
        <f>ROUND(I193*H193,2)</f>
        <v>0</v>
      </c>
      <c r="BL193" s="17" t="s">
        <v>149</v>
      </c>
      <c r="BM193" s="207" t="s">
        <v>808</v>
      </c>
    </row>
    <row r="194" s="2" customFormat="1">
      <c r="A194" s="38"/>
      <c r="B194" s="39"/>
      <c r="C194" s="40"/>
      <c r="D194" s="209" t="s">
        <v>150</v>
      </c>
      <c r="E194" s="40"/>
      <c r="F194" s="210" t="s">
        <v>809</v>
      </c>
      <c r="G194" s="40"/>
      <c r="H194" s="40"/>
      <c r="I194" s="211"/>
      <c r="J194" s="40"/>
      <c r="K194" s="40"/>
      <c r="L194" s="44"/>
      <c r="M194" s="212"/>
      <c r="N194" s="21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84</v>
      </c>
    </row>
    <row r="195" s="2" customFormat="1">
      <c r="A195" s="38"/>
      <c r="B195" s="39"/>
      <c r="C195" s="40"/>
      <c r="D195" s="227" t="s">
        <v>668</v>
      </c>
      <c r="E195" s="40"/>
      <c r="F195" s="228" t="s">
        <v>810</v>
      </c>
      <c r="G195" s="40"/>
      <c r="H195" s="40"/>
      <c r="I195" s="211"/>
      <c r="J195" s="40"/>
      <c r="K195" s="40"/>
      <c r="L195" s="44"/>
      <c r="M195" s="212"/>
      <c r="N195" s="21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668</v>
      </c>
      <c r="AU195" s="17" t="s">
        <v>84</v>
      </c>
    </row>
    <row r="196" s="13" customFormat="1">
      <c r="A196" s="13"/>
      <c r="B196" s="229"/>
      <c r="C196" s="230"/>
      <c r="D196" s="209" t="s">
        <v>685</v>
      </c>
      <c r="E196" s="231" t="s">
        <v>19</v>
      </c>
      <c r="F196" s="232" t="s">
        <v>811</v>
      </c>
      <c r="G196" s="230"/>
      <c r="H196" s="233">
        <v>290.39999999999998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685</v>
      </c>
      <c r="AU196" s="239" t="s">
        <v>84</v>
      </c>
      <c r="AV196" s="13" t="s">
        <v>84</v>
      </c>
      <c r="AW196" s="13" t="s">
        <v>35</v>
      </c>
      <c r="AX196" s="13" t="s">
        <v>82</v>
      </c>
      <c r="AY196" s="239" t="s">
        <v>143</v>
      </c>
    </row>
    <row r="197" s="13" customFormat="1">
      <c r="A197" s="13"/>
      <c r="B197" s="229"/>
      <c r="C197" s="230"/>
      <c r="D197" s="209" t="s">
        <v>685</v>
      </c>
      <c r="E197" s="230"/>
      <c r="F197" s="232" t="s">
        <v>812</v>
      </c>
      <c r="G197" s="230"/>
      <c r="H197" s="233">
        <v>319.44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685</v>
      </c>
      <c r="AU197" s="239" t="s">
        <v>84</v>
      </c>
      <c r="AV197" s="13" t="s">
        <v>84</v>
      </c>
      <c r="AW197" s="13" t="s">
        <v>4</v>
      </c>
      <c r="AX197" s="13" t="s">
        <v>82</v>
      </c>
      <c r="AY197" s="239" t="s">
        <v>143</v>
      </c>
    </row>
    <row r="198" s="2" customFormat="1" ht="16.5" customHeight="1">
      <c r="A198" s="38"/>
      <c r="B198" s="39"/>
      <c r="C198" s="240" t="s">
        <v>189</v>
      </c>
      <c r="D198" s="240" t="s">
        <v>766</v>
      </c>
      <c r="E198" s="241" t="s">
        <v>813</v>
      </c>
      <c r="F198" s="242" t="s">
        <v>814</v>
      </c>
      <c r="G198" s="243" t="s">
        <v>194</v>
      </c>
      <c r="H198" s="244">
        <v>319.44</v>
      </c>
      <c r="I198" s="245"/>
      <c r="J198" s="246">
        <f>ROUND(I198*H198,2)</f>
        <v>0</v>
      </c>
      <c r="K198" s="242" t="s">
        <v>665</v>
      </c>
      <c r="L198" s="247"/>
      <c r="M198" s="248" t="s">
        <v>19</v>
      </c>
      <c r="N198" s="249" t="s">
        <v>45</v>
      </c>
      <c r="O198" s="84"/>
      <c r="P198" s="205">
        <f>O198*H198</f>
        <v>0</v>
      </c>
      <c r="Q198" s="205">
        <v>0.00029999999999999997</v>
      </c>
      <c r="R198" s="205">
        <f>Q198*H198</f>
        <v>0.095831999999999987</v>
      </c>
      <c r="S198" s="205">
        <v>0</v>
      </c>
      <c r="T198" s="20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7" t="s">
        <v>163</v>
      </c>
      <c r="AT198" s="207" t="s">
        <v>766</v>
      </c>
      <c r="AU198" s="207" t="s">
        <v>84</v>
      </c>
      <c r="AY198" s="17" t="s">
        <v>143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7" t="s">
        <v>82</v>
      </c>
      <c r="BK198" s="208">
        <f>ROUND(I198*H198,2)</f>
        <v>0</v>
      </c>
      <c r="BL198" s="17" t="s">
        <v>149</v>
      </c>
      <c r="BM198" s="207" t="s">
        <v>815</v>
      </c>
    </row>
    <row r="199" s="2" customFormat="1">
      <c r="A199" s="38"/>
      <c r="B199" s="39"/>
      <c r="C199" s="40"/>
      <c r="D199" s="209" t="s">
        <v>150</v>
      </c>
      <c r="E199" s="40"/>
      <c r="F199" s="210" t="s">
        <v>816</v>
      </c>
      <c r="G199" s="40"/>
      <c r="H199" s="40"/>
      <c r="I199" s="211"/>
      <c r="J199" s="40"/>
      <c r="K199" s="40"/>
      <c r="L199" s="44"/>
      <c r="M199" s="212"/>
      <c r="N199" s="213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84</v>
      </c>
    </row>
    <row r="200" s="13" customFormat="1">
      <c r="A200" s="13"/>
      <c r="B200" s="229"/>
      <c r="C200" s="230"/>
      <c r="D200" s="209" t="s">
        <v>685</v>
      </c>
      <c r="E200" s="230"/>
      <c r="F200" s="232" t="s">
        <v>812</v>
      </c>
      <c r="G200" s="230"/>
      <c r="H200" s="233">
        <v>319.44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685</v>
      </c>
      <c r="AU200" s="239" t="s">
        <v>84</v>
      </c>
      <c r="AV200" s="13" t="s">
        <v>84</v>
      </c>
      <c r="AW200" s="13" t="s">
        <v>4</v>
      </c>
      <c r="AX200" s="13" t="s">
        <v>82</v>
      </c>
      <c r="AY200" s="239" t="s">
        <v>143</v>
      </c>
    </row>
    <row r="201" s="2" customFormat="1" ht="16.5" customHeight="1">
      <c r="A201" s="38"/>
      <c r="B201" s="39"/>
      <c r="C201" s="196" t="s">
        <v>238</v>
      </c>
      <c r="D201" s="196" t="s">
        <v>144</v>
      </c>
      <c r="E201" s="197" t="s">
        <v>817</v>
      </c>
      <c r="F201" s="198" t="s">
        <v>818</v>
      </c>
      <c r="G201" s="199" t="s">
        <v>157</v>
      </c>
      <c r="H201" s="200">
        <v>7.2599999999999998</v>
      </c>
      <c r="I201" s="201"/>
      <c r="J201" s="202">
        <f>ROUND(I201*H201,2)</f>
        <v>0</v>
      </c>
      <c r="K201" s="198" t="s">
        <v>665</v>
      </c>
      <c r="L201" s="44"/>
      <c r="M201" s="203" t="s">
        <v>19</v>
      </c>
      <c r="N201" s="204" t="s">
        <v>45</v>
      </c>
      <c r="O201" s="84"/>
      <c r="P201" s="205">
        <f>O201*H201</f>
        <v>0</v>
      </c>
      <c r="Q201" s="205">
        <v>1.9199999999999999</v>
      </c>
      <c r="R201" s="205">
        <f>Q201*H201</f>
        <v>13.9392</v>
      </c>
      <c r="S201" s="205">
        <v>0</v>
      </c>
      <c r="T201" s="20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7" t="s">
        <v>149</v>
      </c>
      <c r="AT201" s="207" t="s">
        <v>144</v>
      </c>
      <c r="AU201" s="207" t="s">
        <v>84</v>
      </c>
      <c r="AY201" s="17" t="s">
        <v>143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7" t="s">
        <v>82</v>
      </c>
      <c r="BK201" s="208">
        <f>ROUND(I201*H201,2)</f>
        <v>0</v>
      </c>
      <c r="BL201" s="17" t="s">
        <v>149</v>
      </c>
      <c r="BM201" s="207" t="s">
        <v>819</v>
      </c>
    </row>
    <row r="202" s="2" customFormat="1">
      <c r="A202" s="38"/>
      <c r="B202" s="39"/>
      <c r="C202" s="40"/>
      <c r="D202" s="209" t="s">
        <v>150</v>
      </c>
      <c r="E202" s="40"/>
      <c r="F202" s="210" t="s">
        <v>818</v>
      </c>
      <c r="G202" s="40"/>
      <c r="H202" s="40"/>
      <c r="I202" s="211"/>
      <c r="J202" s="40"/>
      <c r="K202" s="40"/>
      <c r="L202" s="44"/>
      <c r="M202" s="212"/>
      <c r="N202" s="213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84</v>
      </c>
    </row>
    <row r="203" s="2" customFormat="1">
      <c r="A203" s="38"/>
      <c r="B203" s="39"/>
      <c r="C203" s="40"/>
      <c r="D203" s="227" t="s">
        <v>668</v>
      </c>
      <c r="E203" s="40"/>
      <c r="F203" s="228" t="s">
        <v>820</v>
      </c>
      <c r="G203" s="40"/>
      <c r="H203" s="40"/>
      <c r="I203" s="211"/>
      <c r="J203" s="40"/>
      <c r="K203" s="40"/>
      <c r="L203" s="44"/>
      <c r="M203" s="212"/>
      <c r="N203" s="21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668</v>
      </c>
      <c r="AU203" s="17" t="s">
        <v>84</v>
      </c>
    </row>
    <row r="204" s="13" customFormat="1">
      <c r="A204" s="13"/>
      <c r="B204" s="229"/>
      <c r="C204" s="230"/>
      <c r="D204" s="209" t="s">
        <v>685</v>
      </c>
      <c r="E204" s="231" t="s">
        <v>19</v>
      </c>
      <c r="F204" s="232" t="s">
        <v>821</v>
      </c>
      <c r="G204" s="230"/>
      <c r="H204" s="233">
        <v>7.2599999999999998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685</v>
      </c>
      <c r="AU204" s="239" t="s">
        <v>84</v>
      </c>
      <c r="AV204" s="13" t="s">
        <v>84</v>
      </c>
      <c r="AW204" s="13" t="s">
        <v>35</v>
      </c>
      <c r="AX204" s="13" t="s">
        <v>82</v>
      </c>
      <c r="AY204" s="239" t="s">
        <v>143</v>
      </c>
    </row>
    <row r="205" s="2" customFormat="1" ht="16.5" customHeight="1">
      <c r="A205" s="38"/>
      <c r="B205" s="39"/>
      <c r="C205" s="196" t="s">
        <v>195</v>
      </c>
      <c r="D205" s="196" t="s">
        <v>144</v>
      </c>
      <c r="E205" s="197" t="s">
        <v>822</v>
      </c>
      <c r="F205" s="198" t="s">
        <v>823</v>
      </c>
      <c r="G205" s="199" t="s">
        <v>147</v>
      </c>
      <c r="H205" s="200">
        <v>242</v>
      </c>
      <c r="I205" s="201"/>
      <c r="J205" s="202">
        <f>ROUND(I205*H205,2)</f>
        <v>0</v>
      </c>
      <c r="K205" s="198" t="s">
        <v>665</v>
      </c>
      <c r="L205" s="44"/>
      <c r="M205" s="203" t="s">
        <v>19</v>
      </c>
      <c r="N205" s="204" t="s">
        <v>45</v>
      </c>
      <c r="O205" s="84"/>
      <c r="P205" s="205">
        <f>O205*H205</f>
        <v>0</v>
      </c>
      <c r="Q205" s="205">
        <v>0.00048999999999999998</v>
      </c>
      <c r="R205" s="205">
        <f>Q205*H205</f>
        <v>0.11857999999999999</v>
      </c>
      <c r="S205" s="205">
        <v>0</v>
      </c>
      <c r="T205" s="20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7" t="s">
        <v>149</v>
      </c>
      <c r="AT205" s="207" t="s">
        <v>144</v>
      </c>
      <c r="AU205" s="207" t="s">
        <v>84</v>
      </c>
      <c r="AY205" s="17" t="s">
        <v>143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7" t="s">
        <v>82</v>
      </c>
      <c r="BK205" s="208">
        <f>ROUND(I205*H205,2)</f>
        <v>0</v>
      </c>
      <c r="BL205" s="17" t="s">
        <v>149</v>
      </c>
      <c r="BM205" s="207" t="s">
        <v>824</v>
      </c>
    </row>
    <row r="206" s="2" customFormat="1">
      <c r="A206" s="38"/>
      <c r="B206" s="39"/>
      <c r="C206" s="40"/>
      <c r="D206" s="209" t="s">
        <v>150</v>
      </c>
      <c r="E206" s="40"/>
      <c r="F206" s="210" t="s">
        <v>825</v>
      </c>
      <c r="G206" s="40"/>
      <c r="H206" s="40"/>
      <c r="I206" s="211"/>
      <c r="J206" s="40"/>
      <c r="K206" s="40"/>
      <c r="L206" s="44"/>
      <c r="M206" s="212"/>
      <c r="N206" s="213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84</v>
      </c>
    </row>
    <row r="207" s="2" customFormat="1">
      <c r="A207" s="38"/>
      <c r="B207" s="39"/>
      <c r="C207" s="40"/>
      <c r="D207" s="227" t="s">
        <v>668</v>
      </c>
      <c r="E207" s="40"/>
      <c r="F207" s="228" t="s">
        <v>826</v>
      </c>
      <c r="G207" s="40"/>
      <c r="H207" s="40"/>
      <c r="I207" s="211"/>
      <c r="J207" s="40"/>
      <c r="K207" s="40"/>
      <c r="L207" s="44"/>
      <c r="M207" s="212"/>
      <c r="N207" s="213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668</v>
      </c>
      <c r="AU207" s="17" t="s">
        <v>84</v>
      </c>
    </row>
    <row r="208" s="11" customFormat="1" ht="22.8" customHeight="1">
      <c r="A208" s="11"/>
      <c r="B208" s="182"/>
      <c r="C208" s="183"/>
      <c r="D208" s="184" t="s">
        <v>73</v>
      </c>
      <c r="E208" s="225" t="s">
        <v>164</v>
      </c>
      <c r="F208" s="225" t="s">
        <v>827</v>
      </c>
      <c r="G208" s="183"/>
      <c r="H208" s="183"/>
      <c r="I208" s="186"/>
      <c r="J208" s="226">
        <f>BK208</f>
        <v>0</v>
      </c>
      <c r="K208" s="183"/>
      <c r="L208" s="188"/>
      <c r="M208" s="189"/>
      <c r="N208" s="190"/>
      <c r="O208" s="190"/>
      <c r="P208" s="191">
        <f>SUM(P209:P304)</f>
        <v>0</v>
      </c>
      <c r="Q208" s="190"/>
      <c r="R208" s="191">
        <f>SUM(R209:R304)</f>
        <v>4798.7789039999998</v>
      </c>
      <c r="S208" s="190"/>
      <c r="T208" s="192">
        <f>SUM(T209:T304)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93" t="s">
        <v>82</v>
      </c>
      <c r="AT208" s="194" t="s">
        <v>73</v>
      </c>
      <c r="AU208" s="194" t="s">
        <v>82</v>
      </c>
      <c r="AY208" s="193" t="s">
        <v>143</v>
      </c>
      <c r="BK208" s="195">
        <f>SUM(BK209:BK304)</f>
        <v>0</v>
      </c>
    </row>
    <row r="209" s="2" customFormat="1" ht="16.5" customHeight="1">
      <c r="A209" s="38"/>
      <c r="B209" s="39"/>
      <c r="C209" s="196" t="s">
        <v>249</v>
      </c>
      <c r="D209" s="196" t="s">
        <v>144</v>
      </c>
      <c r="E209" s="197" t="s">
        <v>828</v>
      </c>
      <c r="F209" s="198" t="s">
        <v>829</v>
      </c>
      <c r="G209" s="199" t="s">
        <v>194</v>
      </c>
      <c r="H209" s="200">
        <v>4100</v>
      </c>
      <c r="I209" s="201"/>
      <c r="J209" s="202">
        <f>ROUND(I209*H209,2)</f>
        <v>0</v>
      </c>
      <c r="K209" s="198" t="s">
        <v>830</v>
      </c>
      <c r="L209" s="44"/>
      <c r="M209" s="203" t="s">
        <v>19</v>
      </c>
      <c r="N209" s="204" t="s">
        <v>45</v>
      </c>
      <c r="O209" s="84"/>
      <c r="P209" s="205">
        <f>O209*H209</f>
        <v>0</v>
      </c>
      <c r="Q209" s="205">
        <v>0.39600000000000002</v>
      </c>
      <c r="R209" s="205">
        <f>Q209*H209</f>
        <v>1623.6000000000001</v>
      </c>
      <c r="S209" s="205">
        <v>0</v>
      </c>
      <c r="T209" s="20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7" t="s">
        <v>149</v>
      </c>
      <c r="AT209" s="207" t="s">
        <v>144</v>
      </c>
      <c r="AU209" s="207" t="s">
        <v>84</v>
      </c>
      <c r="AY209" s="17" t="s">
        <v>143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7" t="s">
        <v>82</v>
      </c>
      <c r="BK209" s="208">
        <f>ROUND(I209*H209,2)</f>
        <v>0</v>
      </c>
      <c r="BL209" s="17" t="s">
        <v>149</v>
      </c>
      <c r="BM209" s="207" t="s">
        <v>831</v>
      </c>
    </row>
    <row r="210" s="2" customFormat="1">
      <c r="A210" s="38"/>
      <c r="B210" s="39"/>
      <c r="C210" s="40"/>
      <c r="D210" s="209" t="s">
        <v>150</v>
      </c>
      <c r="E210" s="40"/>
      <c r="F210" s="210" t="s">
        <v>832</v>
      </c>
      <c r="G210" s="40"/>
      <c r="H210" s="40"/>
      <c r="I210" s="211"/>
      <c r="J210" s="40"/>
      <c r="K210" s="40"/>
      <c r="L210" s="44"/>
      <c r="M210" s="212"/>
      <c r="N210" s="213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84</v>
      </c>
    </row>
    <row r="211" s="2" customFormat="1">
      <c r="A211" s="38"/>
      <c r="B211" s="39"/>
      <c r="C211" s="40"/>
      <c r="D211" s="227" t="s">
        <v>668</v>
      </c>
      <c r="E211" s="40"/>
      <c r="F211" s="228" t="s">
        <v>833</v>
      </c>
      <c r="G211" s="40"/>
      <c r="H211" s="40"/>
      <c r="I211" s="211"/>
      <c r="J211" s="40"/>
      <c r="K211" s="40"/>
      <c r="L211" s="44"/>
      <c r="M211" s="212"/>
      <c r="N211" s="213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668</v>
      </c>
      <c r="AU211" s="17" t="s">
        <v>84</v>
      </c>
    </row>
    <row r="212" s="13" customFormat="1">
      <c r="A212" s="13"/>
      <c r="B212" s="229"/>
      <c r="C212" s="230"/>
      <c r="D212" s="209" t="s">
        <v>685</v>
      </c>
      <c r="E212" s="231" t="s">
        <v>19</v>
      </c>
      <c r="F212" s="232" t="s">
        <v>834</v>
      </c>
      <c r="G212" s="230"/>
      <c r="H212" s="233">
        <v>3320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685</v>
      </c>
      <c r="AU212" s="239" t="s">
        <v>84</v>
      </c>
      <c r="AV212" s="13" t="s">
        <v>84</v>
      </c>
      <c r="AW212" s="13" t="s">
        <v>35</v>
      </c>
      <c r="AX212" s="13" t="s">
        <v>74</v>
      </c>
      <c r="AY212" s="239" t="s">
        <v>143</v>
      </c>
    </row>
    <row r="213" s="13" customFormat="1">
      <c r="A213" s="13"/>
      <c r="B213" s="229"/>
      <c r="C213" s="230"/>
      <c r="D213" s="209" t="s">
        <v>685</v>
      </c>
      <c r="E213" s="231" t="s">
        <v>19</v>
      </c>
      <c r="F213" s="232" t="s">
        <v>835</v>
      </c>
      <c r="G213" s="230"/>
      <c r="H213" s="233">
        <v>270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685</v>
      </c>
      <c r="AU213" s="239" t="s">
        <v>84</v>
      </c>
      <c r="AV213" s="13" t="s">
        <v>84</v>
      </c>
      <c r="AW213" s="13" t="s">
        <v>35</v>
      </c>
      <c r="AX213" s="13" t="s">
        <v>74</v>
      </c>
      <c r="AY213" s="239" t="s">
        <v>143</v>
      </c>
    </row>
    <row r="214" s="13" customFormat="1">
      <c r="A214" s="13"/>
      <c r="B214" s="229"/>
      <c r="C214" s="230"/>
      <c r="D214" s="209" t="s">
        <v>685</v>
      </c>
      <c r="E214" s="231" t="s">
        <v>19</v>
      </c>
      <c r="F214" s="232" t="s">
        <v>836</v>
      </c>
      <c r="G214" s="230"/>
      <c r="H214" s="233">
        <v>480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685</v>
      </c>
      <c r="AU214" s="239" t="s">
        <v>84</v>
      </c>
      <c r="AV214" s="13" t="s">
        <v>84</v>
      </c>
      <c r="AW214" s="13" t="s">
        <v>35</v>
      </c>
      <c r="AX214" s="13" t="s">
        <v>74</v>
      </c>
      <c r="AY214" s="239" t="s">
        <v>143</v>
      </c>
    </row>
    <row r="215" s="13" customFormat="1">
      <c r="A215" s="13"/>
      <c r="B215" s="229"/>
      <c r="C215" s="230"/>
      <c r="D215" s="209" t="s">
        <v>685</v>
      </c>
      <c r="E215" s="231" t="s">
        <v>19</v>
      </c>
      <c r="F215" s="232" t="s">
        <v>837</v>
      </c>
      <c r="G215" s="230"/>
      <c r="H215" s="233">
        <v>30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685</v>
      </c>
      <c r="AU215" s="239" t="s">
        <v>84</v>
      </c>
      <c r="AV215" s="13" t="s">
        <v>84</v>
      </c>
      <c r="AW215" s="13" t="s">
        <v>35</v>
      </c>
      <c r="AX215" s="13" t="s">
        <v>74</v>
      </c>
      <c r="AY215" s="239" t="s">
        <v>143</v>
      </c>
    </row>
    <row r="216" s="2" customFormat="1" ht="16.5" customHeight="1">
      <c r="A216" s="38"/>
      <c r="B216" s="39"/>
      <c r="C216" s="196" t="s">
        <v>198</v>
      </c>
      <c r="D216" s="196" t="s">
        <v>144</v>
      </c>
      <c r="E216" s="197" t="s">
        <v>838</v>
      </c>
      <c r="F216" s="198" t="s">
        <v>839</v>
      </c>
      <c r="G216" s="199" t="s">
        <v>194</v>
      </c>
      <c r="H216" s="200">
        <v>5050</v>
      </c>
      <c r="I216" s="201"/>
      <c r="J216" s="202">
        <f>ROUND(I216*H216,2)</f>
        <v>0</v>
      </c>
      <c r="K216" s="198" t="s">
        <v>665</v>
      </c>
      <c r="L216" s="44"/>
      <c r="M216" s="203" t="s">
        <v>19</v>
      </c>
      <c r="N216" s="204" t="s">
        <v>45</v>
      </c>
      <c r="O216" s="84"/>
      <c r="P216" s="205">
        <f>O216*H216</f>
        <v>0</v>
      </c>
      <c r="Q216" s="205">
        <v>0.46000000000000002</v>
      </c>
      <c r="R216" s="205">
        <f>Q216*H216</f>
        <v>2323</v>
      </c>
      <c r="S216" s="205">
        <v>0</v>
      </c>
      <c r="T216" s="20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7" t="s">
        <v>149</v>
      </c>
      <c r="AT216" s="207" t="s">
        <v>144</v>
      </c>
      <c r="AU216" s="207" t="s">
        <v>84</v>
      </c>
      <c r="AY216" s="17" t="s">
        <v>143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7" t="s">
        <v>82</v>
      </c>
      <c r="BK216" s="208">
        <f>ROUND(I216*H216,2)</f>
        <v>0</v>
      </c>
      <c r="BL216" s="17" t="s">
        <v>149</v>
      </c>
      <c r="BM216" s="207" t="s">
        <v>840</v>
      </c>
    </row>
    <row r="217" s="2" customFormat="1">
      <c r="A217" s="38"/>
      <c r="B217" s="39"/>
      <c r="C217" s="40"/>
      <c r="D217" s="209" t="s">
        <v>150</v>
      </c>
      <c r="E217" s="40"/>
      <c r="F217" s="210" t="s">
        <v>841</v>
      </c>
      <c r="G217" s="40"/>
      <c r="H217" s="40"/>
      <c r="I217" s="211"/>
      <c r="J217" s="40"/>
      <c r="K217" s="40"/>
      <c r="L217" s="44"/>
      <c r="M217" s="212"/>
      <c r="N217" s="213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84</v>
      </c>
    </row>
    <row r="218" s="2" customFormat="1">
      <c r="A218" s="38"/>
      <c r="B218" s="39"/>
      <c r="C218" s="40"/>
      <c r="D218" s="227" t="s">
        <v>668</v>
      </c>
      <c r="E218" s="40"/>
      <c r="F218" s="228" t="s">
        <v>842</v>
      </c>
      <c r="G218" s="40"/>
      <c r="H218" s="40"/>
      <c r="I218" s="211"/>
      <c r="J218" s="40"/>
      <c r="K218" s="40"/>
      <c r="L218" s="44"/>
      <c r="M218" s="212"/>
      <c r="N218" s="213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668</v>
      </c>
      <c r="AU218" s="17" t="s">
        <v>84</v>
      </c>
    </row>
    <row r="219" s="13" customFormat="1">
      <c r="A219" s="13"/>
      <c r="B219" s="229"/>
      <c r="C219" s="230"/>
      <c r="D219" s="209" t="s">
        <v>685</v>
      </c>
      <c r="E219" s="231" t="s">
        <v>19</v>
      </c>
      <c r="F219" s="232" t="s">
        <v>843</v>
      </c>
      <c r="G219" s="230"/>
      <c r="H219" s="233">
        <v>1660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685</v>
      </c>
      <c r="AU219" s="239" t="s">
        <v>84</v>
      </c>
      <c r="AV219" s="13" t="s">
        <v>84</v>
      </c>
      <c r="AW219" s="13" t="s">
        <v>35</v>
      </c>
      <c r="AX219" s="13" t="s">
        <v>74</v>
      </c>
      <c r="AY219" s="239" t="s">
        <v>143</v>
      </c>
    </row>
    <row r="220" s="13" customFormat="1">
      <c r="A220" s="13"/>
      <c r="B220" s="229"/>
      <c r="C220" s="230"/>
      <c r="D220" s="209" t="s">
        <v>685</v>
      </c>
      <c r="E220" s="231" t="s">
        <v>19</v>
      </c>
      <c r="F220" s="232" t="s">
        <v>844</v>
      </c>
      <c r="G220" s="230"/>
      <c r="H220" s="233">
        <v>1660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685</v>
      </c>
      <c r="AU220" s="239" t="s">
        <v>84</v>
      </c>
      <c r="AV220" s="13" t="s">
        <v>84</v>
      </c>
      <c r="AW220" s="13" t="s">
        <v>35</v>
      </c>
      <c r="AX220" s="13" t="s">
        <v>74</v>
      </c>
      <c r="AY220" s="239" t="s">
        <v>143</v>
      </c>
    </row>
    <row r="221" s="13" customFormat="1">
      <c r="A221" s="13"/>
      <c r="B221" s="229"/>
      <c r="C221" s="230"/>
      <c r="D221" s="209" t="s">
        <v>685</v>
      </c>
      <c r="E221" s="231" t="s">
        <v>19</v>
      </c>
      <c r="F221" s="232" t="s">
        <v>845</v>
      </c>
      <c r="G221" s="230"/>
      <c r="H221" s="233">
        <v>135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685</v>
      </c>
      <c r="AU221" s="239" t="s">
        <v>84</v>
      </c>
      <c r="AV221" s="13" t="s">
        <v>84</v>
      </c>
      <c r="AW221" s="13" t="s">
        <v>35</v>
      </c>
      <c r="AX221" s="13" t="s">
        <v>74</v>
      </c>
      <c r="AY221" s="239" t="s">
        <v>143</v>
      </c>
    </row>
    <row r="222" s="13" customFormat="1">
      <c r="A222" s="13"/>
      <c r="B222" s="229"/>
      <c r="C222" s="230"/>
      <c r="D222" s="209" t="s">
        <v>685</v>
      </c>
      <c r="E222" s="231" t="s">
        <v>19</v>
      </c>
      <c r="F222" s="232" t="s">
        <v>846</v>
      </c>
      <c r="G222" s="230"/>
      <c r="H222" s="233">
        <v>240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685</v>
      </c>
      <c r="AU222" s="239" t="s">
        <v>84</v>
      </c>
      <c r="AV222" s="13" t="s">
        <v>84</v>
      </c>
      <c r="AW222" s="13" t="s">
        <v>35</v>
      </c>
      <c r="AX222" s="13" t="s">
        <v>74</v>
      </c>
      <c r="AY222" s="239" t="s">
        <v>143</v>
      </c>
    </row>
    <row r="223" s="13" customFormat="1">
      <c r="A223" s="13"/>
      <c r="B223" s="229"/>
      <c r="C223" s="230"/>
      <c r="D223" s="209" t="s">
        <v>685</v>
      </c>
      <c r="E223" s="231" t="s">
        <v>19</v>
      </c>
      <c r="F223" s="232" t="s">
        <v>847</v>
      </c>
      <c r="G223" s="230"/>
      <c r="H223" s="233">
        <v>15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685</v>
      </c>
      <c r="AU223" s="239" t="s">
        <v>84</v>
      </c>
      <c r="AV223" s="13" t="s">
        <v>84</v>
      </c>
      <c r="AW223" s="13" t="s">
        <v>35</v>
      </c>
      <c r="AX223" s="13" t="s">
        <v>74</v>
      </c>
      <c r="AY223" s="239" t="s">
        <v>143</v>
      </c>
    </row>
    <row r="224" s="13" customFormat="1">
      <c r="A224" s="13"/>
      <c r="B224" s="229"/>
      <c r="C224" s="230"/>
      <c r="D224" s="209" t="s">
        <v>685</v>
      </c>
      <c r="E224" s="231" t="s">
        <v>19</v>
      </c>
      <c r="F224" s="232" t="s">
        <v>848</v>
      </c>
      <c r="G224" s="230"/>
      <c r="H224" s="233">
        <v>135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685</v>
      </c>
      <c r="AU224" s="239" t="s">
        <v>84</v>
      </c>
      <c r="AV224" s="13" t="s">
        <v>84</v>
      </c>
      <c r="AW224" s="13" t="s">
        <v>35</v>
      </c>
      <c r="AX224" s="13" t="s">
        <v>74</v>
      </c>
      <c r="AY224" s="239" t="s">
        <v>143</v>
      </c>
    </row>
    <row r="225" s="13" customFormat="1">
      <c r="A225" s="13"/>
      <c r="B225" s="229"/>
      <c r="C225" s="230"/>
      <c r="D225" s="209" t="s">
        <v>685</v>
      </c>
      <c r="E225" s="231" t="s">
        <v>19</v>
      </c>
      <c r="F225" s="232" t="s">
        <v>849</v>
      </c>
      <c r="G225" s="230"/>
      <c r="H225" s="233">
        <v>240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685</v>
      </c>
      <c r="AU225" s="239" t="s">
        <v>84</v>
      </c>
      <c r="AV225" s="13" t="s">
        <v>84</v>
      </c>
      <c r="AW225" s="13" t="s">
        <v>35</v>
      </c>
      <c r="AX225" s="13" t="s">
        <v>74</v>
      </c>
      <c r="AY225" s="239" t="s">
        <v>143</v>
      </c>
    </row>
    <row r="226" s="13" customFormat="1">
      <c r="A226" s="13"/>
      <c r="B226" s="229"/>
      <c r="C226" s="230"/>
      <c r="D226" s="209" t="s">
        <v>685</v>
      </c>
      <c r="E226" s="231" t="s">
        <v>19</v>
      </c>
      <c r="F226" s="232" t="s">
        <v>850</v>
      </c>
      <c r="G226" s="230"/>
      <c r="H226" s="233">
        <v>15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685</v>
      </c>
      <c r="AU226" s="239" t="s">
        <v>84</v>
      </c>
      <c r="AV226" s="13" t="s">
        <v>84</v>
      </c>
      <c r="AW226" s="13" t="s">
        <v>35</v>
      </c>
      <c r="AX226" s="13" t="s">
        <v>74</v>
      </c>
      <c r="AY226" s="239" t="s">
        <v>143</v>
      </c>
    </row>
    <row r="227" s="13" customFormat="1">
      <c r="A227" s="13"/>
      <c r="B227" s="229"/>
      <c r="C227" s="230"/>
      <c r="D227" s="209" t="s">
        <v>685</v>
      </c>
      <c r="E227" s="231" t="s">
        <v>19</v>
      </c>
      <c r="F227" s="232" t="s">
        <v>851</v>
      </c>
      <c r="G227" s="230"/>
      <c r="H227" s="233">
        <v>5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685</v>
      </c>
      <c r="AU227" s="239" t="s">
        <v>84</v>
      </c>
      <c r="AV227" s="13" t="s">
        <v>84</v>
      </c>
      <c r="AW227" s="13" t="s">
        <v>35</v>
      </c>
      <c r="AX227" s="13" t="s">
        <v>74</v>
      </c>
      <c r="AY227" s="239" t="s">
        <v>143</v>
      </c>
    </row>
    <row r="228" s="13" customFormat="1">
      <c r="A228" s="13"/>
      <c r="B228" s="229"/>
      <c r="C228" s="230"/>
      <c r="D228" s="209" t="s">
        <v>685</v>
      </c>
      <c r="E228" s="231" t="s">
        <v>19</v>
      </c>
      <c r="F228" s="232" t="s">
        <v>852</v>
      </c>
      <c r="G228" s="230"/>
      <c r="H228" s="233">
        <v>729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685</v>
      </c>
      <c r="AU228" s="239" t="s">
        <v>84</v>
      </c>
      <c r="AV228" s="13" t="s">
        <v>84</v>
      </c>
      <c r="AW228" s="13" t="s">
        <v>35</v>
      </c>
      <c r="AX228" s="13" t="s">
        <v>74</v>
      </c>
      <c r="AY228" s="239" t="s">
        <v>143</v>
      </c>
    </row>
    <row r="229" s="13" customFormat="1">
      <c r="A229" s="13"/>
      <c r="B229" s="229"/>
      <c r="C229" s="230"/>
      <c r="D229" s="209" t="s">
        <v>685</v>
      </c>
      <c r="E229" s="231" t="s">
        <v>19</v>
      </c>
      <c r="F229" s="232" t="s">
        <v>853</v>
      </c>
      <c r="G229" s="230"/>
      <c r="H229" s="233">
        <v>46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685</v>
      </c>
      <c r="AU229" s="239" t="s">
        <v>84</v>
      </c>
      <c r="AV229" s="13" t="s">
        <v>84</v>
      </c>
      <c r="AW229" s="13" t="s">
        <v>35</v>
      </c>
      <c r="AX229" s="13" t="s">
        <v>74</v>
      </c>
      <c r="AY229" s="239" t="s">
        <v>143</v>
      </c>
    </row>
    <row r="230" s="13" customFormat="1">
      <c r="A230" s="13"/>
      <c r="B230" s="229"/>
      <c r="C230" s="230"/>
      <c r="D230" s="209" t="s">
        <v>685</v>
      </c>
      <c r="E230" s="231" t="s">
        <v>19</v>
      </c>
      <c r="F230" s="232" t="s">
        <v>854</v>
      </c>
      <c r="G230" s="230"/>
      <c r="H230" s="233">
        <v>85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685</v>
      </c>
      <c r="AU230" s="239" t="s">
        <v>84</v>
      </c>
      <c r="AV230" s="13" t="s">
        <v>84</v>
      </c>
      <c r="AW230" s="13" t="s">
        <v>35</v>
      </c>
      <c r="AX230" s="13" t="s">
        <v>74</v>
      </c>
      <c r="AY230" s="239" t="s">
        <v>143</v>
      </c>
    </row>
    <row r="231" s="13" customFormat="1">
      <c r="A231" s="13"/>
      <c r="B231" s="229"/>
      <c r="C231" s="230"/>
      <c r="D231" s="209" t="s">
        <v>685</v>
      </c>
      <c r="E231" s="231" t="s">
        <v>19</v>
      </c>
      <c r="F231" s="232" t="s">
        <v>855</v>
      </c>
      <c r="G231" s="230"/>
      <c r="H231" s="233">
        <v>85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685</v>
      </c>
      <c r="AU231" s="239" t="s">
        <v>84</v>
      </c>
      <c r="AV231" s="13" t="s">
        <v>84</v>
      </c>
      <c r="AW231" s="13" t="s">
        <v>35</v>
      </c>
      <c r="AX231" s="13" t="s">
        <v>74</v>
      </c>
      <c r="AY231" s="239" t="s">
        <v>143</v>
      </c>
    </row>
    <row r="232" s="2" customFormat="1" ht="16.5" customHeight="1">
      <c r="A232" s="38"/>
      <c r="B232" s="39"/>
      <c r="C232" s="196" t="s">
        <v>260</v>
      </c>
      <c r="D232" s="196" t="s">
        <v>144</v>
      </c>
      <c r="E232" s="197" t="s">
        <v>856</v>
      </c>
      <c r="F232" s="198" t="s">
        <v>857</v>
      </c>
      <c r="G232" s="199" t="s">
        <v>194</v>
      </c>
      <c r="H232" s="200">
        <v>1745</v>
      </c>
      <c r="I232" s="201"/>
      <c r="J232" s="202">
        <f>ROUND(I232*H232,2)</f>
        <v>0</v>
      </c>
      <c r="K232" s="198" t="s">
        <v>665</v>
      </c>
      <c r="L232" s="44"/>
      <c r="M232" s="203" t="s">
        <v>19</v>
      </c>
      <c r="N232" s="204" t="s">
        <v>45</v>
      </c>
      <c r="O232" s="84"/>
      <c r="P232" s="205">
        <f>O232*H232</f>
        <v>0</v>
      </c>
      <c r="Q232" s="205">
        <v>0.21099999999999999</v>
      </c>
      <c r="R232" s="205">
        <f>Q232*H232</f>
        <v>368.19499999999999</v>
      </c>
      <c r="S232" s="205">
        <v>0</v>
      </c>
      <c r="T232" s="20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7" t="s">
        <v>149</v>
      </c>
      <c r="AT232" s="207" t="s">
        <v>144</v>
      </c>
      <c r="AU232" s="207" t="s">
        <v>84</v>
      </c>
      <c r="AY232" s="17" t="s">
        <v>143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7" t="s">
        <v>82</v>
      </c>
      <c r="BK232" s="208">
        <f>ROUND(I232*H232,2)</f>
        <v>0</v>
      </c>
      <c r="BL232" s="17" t="s">
        <v>149</v>
      </c>
      <c r="BM232" s="207" t="s">
        <v>858</v>
      </c>
    </row>
    <row r="233" s="2" customFormat="1">
      <c r="A233" s="38"/>
      <c r="B233" s="39"/>
      <c r="C233" s="40"/>
      <c r="D233" s="209" t="s">
        <v>150</v>
      </c>
      <c r="E233" s="40"/>
      <c r="F233" s="210" t="s">
        <v>859</v>
      </c>
      <c r="G233" s="40"/>
      <c r="H233" s="40"/>
      <c r="I233" s="211"/>
      <c r="J233" s="40"/>
      <c r="K233" s="40"/>
      <c r="L233" s="44"/>
      <c r="M233" s="212"/>
      <c r="N233" s="213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84</v>
      </c>
    </row>
    <row r="234" s="2" customFormat="1">
      <c r="A234" s="38"/>
      <c r="B234" s="39"/>
      <c r="C234" s="40"/>
      <c r="D234" s="227" t="s">
        <v>668</v>
      </c>
      <c r="E234" s="40"/>
      <c r="F234" s="228" t="s">
        <v>860</v>
      </c>
      <c r="G234" s="40"/>
      <c r="H234" s="40"/>
      <c r="I234" s="211"/>
      <c r="J234" s="40"/>
      <c r="K234" s="40"/>
      <c r="L234" s="44"/>
      <c r="M234" s="212"/>
      <c r="N234" s="213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668</v>
      </c>
      <c r="AU234" s="17" t="s">
        <v>84</v>
      </c>
    </row>
    <row r="235" s="13" customFormat="1">
      <c r="A235" s="13"/>
      <c r="B235" s="229"/>
      <c r="C235" s="230"/>
      <c r="D235" s="209" t="s">
        <v>685</v>
      </c>
      <c r="E235" s="231" t="s">
        <v>19</v>
      </c>
      <c r="F235" s="232" t="s">
        <v>791</v>
      </c>
      <c r="G235" s="230"/>
      <c r="H235" s="233">
        <v>1660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685</v>
      </c>
      <c r="AU235" s="239" t="s">
        <v>84</v>
      </c>
      <c r="AV235" s="13" t="s">
        <v>84</v>
      </c>
      <c r="AW235" s="13" t="s">
        <v>35</v>
      </c>
      <c r="AX235" s="13" t="s">
        <v>74</v>
      </c>
      <c r="AY235" s="239" t="s">
        <v>143</v>
      </c>
    </row>
    <row r="236" s="13" customFormat="1">
      <c r="A236" s="13"/>
      <c r="B236" s="229"/>
      <c r="C236" s="230"/>
      <c r="D236" s="209" t="s">
        <v>685</v>
      </c>
      <c r="E236" s="231" t="s">
        <v>19</v>
      </c>
      <c r="F236" s="232" t="s">
        <v>798</v>
      </c>
      <c r="G236" s="230"/>
      <c r="H236" s="233">
        <v>85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685</v>
      </c>
      <c r="AU236" s="239" t="s">
        <v>84</v>
      </c>
      <c r="AV236" s="13" t="s">
        <v>84</v>
      </c>
      <c r="AW236" s="13" t="s">
        <v>35</v>
      </c>
      <c r="AX236" s="13" t="s">
        <v>74</v>
      </c>
      <c r="AY236" s="239" t="s">
        <v>143</v>
      </c>
    </row>
    <row r="237" s="2" customFormat="1" ht="16.5" customHeight="1">
      <c r="A237" s="38"/>
      <c r="B237" s="39"/>
      <c r="C237" s="196" t="s">
        <v>201</v>
      </c>
      <c r="D237" s="196" t="s">
        <v>144</v>
      </c>
      <c r="E237" s="197" t="s">
        <v>861</v>
      </c>
      <c r="F237" s="198" t="s">
        <v>862</v>
      </c>
      <c r="G237" s="199" t="s">
        <v>194</v>
      </c>
      <c r="H237" s="200">
        <v>22</v>
      </c>
      <c r="I237" s="201"/>
      <c r="J237" s="202">
        <f>ROUND(I237*H237,2)</f>
        <v>0</v>
      </c>
      <c r="K237" s="198" t="s">
        <v>665</v>
      </c>
      <c r="L237" s="44"/>
      <c r="M237" s="203" t="s">
        <v>19</v>
      </c>
      <c r="N237" s="204" t="s">
        <v>45</v>
      </c>
      <c r="O237" s="84"/>
      <c r="P237" s="205">
        <f>O237*H237</f>
        <v>0</v>
      </c>
      <c r="Q237" s="205">
        <v>0.40799999999999997</v>
      </c>
      <c r="R237" s="205">
        <f>Q237*H237</f>
        <v>8.9759999999999991</v>
      </c>
      <c r="S237" s="205">
        <v>0</v>
      </c>
      <c r="T237" s="20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7" t="s">
        <v>149</v>
      </c>
      <c r="AT237" s="207" t="s">
        <v>144</v>
      </c>
      <c r="AU237" s="207" t="s">
        <v>84</v>
      </c>
      <c r="AY237" s="17" t="s">
        <v>143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17" t="s">
        <v>82</v>
      </c>
      <c r="BK237" s="208">
        <f>ROUND(I237*H237,2)</f>
        <v>0</v>
      </c>
      <c r="BL237" s="17" t="s">
        <v>149</v>
      </c>
      <c r="BM237" s="207" t="s">
        <v>863</v>
      </c>
    </row>
    <row r="238" s="2" customFormat="1">
      <c r="A238" s="38"/>
      <c r="B238" s="39"/>
      <c r="C238" s="40"/>
      <c r="D238" s="209" t="s">
        <v>150</v>
      </c>
      <c r="E238" s="40"/>
      <c r="F238" s="210" t="s">
        <v>864</v>
      </c>
      <c r="G238" s="40"/>
      <c r="H238" s="40"/>
      <c r="I238" s="211"/>
      <c r="J238" s="40"/>
      <c r="K238" s="40"/>
      <c r="L238" s="44"/>
      <c r="M238" s="212"/>
      <c r="N238" s="213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150</v>
      </c>
      <c r="AU238" s="17" t="s">
        <v>84</v>
      </c>
    </row>
    <row r="239" s="2" customFormat="1">
      <c r="A239" s="38"/>
      <c r="B239" s="39"/>
      <c r="C239" s="40"/>
      <c r="D239" s="227" t="s">
        <v>668</v>
      </c>
      <c r="E239" s="40"/>
      <c r="F239" s="228" t="s">
        <v>865</v>
      </c>
      <c r="G239" s="40"/>
      <c r="H239" s="40"/>
      <c r="I239" s="211"/>
      <c r="J239" s="40"/>
      <c r="K239" s="40"/>
      <c r="L239" s="44"/>
      <c r="M239" s="212"/>
      <c r="N239" s="213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668</v>
      </c>
      <c r="AU239" s="17" t="s">
        <v>84</v>
      </c>
    </row>
    <row r="240" s="13" customFormat="1">
      <c r="A240" s="13"/>
      <c r="B240" s="229"/>
      <c r="C240" s="230"/>
      <c r="D240" s="209" t="s">
        <v>685</v>
      </c>
      <c r="E240" s="231" t="s">
        <v>19</v>
      </c>
      <c r="F240" s="232" t="s">
        <v>785</v>
      </c>
      <c r="G240" s="230"/>
      <c r="H240" s="233">
        <v>22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685</v>
      </c>
      <c r="AU240" s="239" t="s">
        <v>84</v>
      </c>
      <c r="AV240" s="13" t="s">
        <v>84</v>
      </c>
      <c r="AW240" s="13" t="s">
        <v>35</v>
      </c>
      <c r="AX240" s="13" t="s">
        <v>82</v>
      </c>
      <c r="AY240" s="239" t="s">
        <v>143</v>
      </c>
    </row>
    <row r="241" s="2" customFormat="1" ht="16.5" customHeight="1">
      <c r="A241" s="38"/>
      <c r="B241" s="39"/>
      <c r="C241" s="196" t="s">
        <v>269</v>
      </c>
      <c r="D241" s="196" t="s">
        <v>144</v>
      </c>
      <c r="E241" s="197" t="s">
        <v>866</v>
      </c>
      <c r="F241" s="198" t="s">
        <v>867</v>
      </c>
      <c r="G241" s="199" t="s">
        <v>194</v>
      </c>
      <c r="H241" s="200">
        <v>1745</v>
      </c>
      <c r="I241" s="201"/>
      <c r="J241" s="202">
        <f>ROUND(I241*H241,2)</f>
        <v>0</v>
      </c>
      <c r="K241" s="198" t="s">
        <v>665</v>
      </c>
      <c r="L241" s="44"/>
      <c r="M241" s="203" t="s">
        <v>19</v>
      </c>
      <c r="N241" s="204" t="s">
        <v>45</v>
      </c>
      <c r="O241" s="84"/>
      <c r="P241" s="205">
        <f>O241*H241</f>
        <v>0</v>
      </c>
      <c r="Q241" s="205">
        <v>0.0065199999999999998</v>
      </c>
      <c r="R241" s="205">
        <f>Q241*H241</f>
        <v>11.3774</v>
      </c>
      <c r="S241" s="205">
        <v>0</v>
      </c>
      <c r="T241" s="20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7" t="s">
        <v>149</v>
      </c>
      <c r="AT241" s="207" t="s">
        <v>144</v>
      </c>
      <c r="AU241" s="207" t="s">
        <v>84</v>
      </c>
      <c r="AY241" s="17" t="s">
        <v>143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7" t="s">
        <v>82</v>
      </c>
      <c r="BK241" s="208">
        <f>ROUND(I241*H241,2)</f>
        <v>0</v>
      </c>
      <c r="BL241" s="17" t="s">
        <v>149</v>
      </c>
      <c r="BM241" s="207" t="s">
        <v>868</v>
      </c>
    </row>
    <row r="242" s="2" customFormat="1">
      <c r="A242" s="38"/>
      <c r="B242" s="39"/>
      <c r="C242" s="40"/>
      <c r="D242" s="209" t="s">
        <v>150</v>
      </c>
      <c r="E242" s="40"/>
      <c r="F242" s="210" t="s">
        <v>869</v>
      </c>
      <c r="G242" s="40"/>
      <c r="H242" s="40"/>
      <c r="I242" s="211"/>
      <c r="J242" s="40"/>
      <c r="K242" s="40"/>
      <c r="L242" s="44"/>
      <c r="M242" s="212"/>
      <c r="N242" s="213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150</v>
      </c>
      <c r="AU242" s="17" t="s">
        <v>84</v>
      </c>
    </row>
    <row r="243" s="2" customFormat="1">
      <c r="A243" s="38"/>
      <c r="B243" s="39"/>
      <c r="C243" s="40"/>
      <c r="D243" s="227" t="s">
        <v>668</v>
      </c>
      <c r="E243" s="40"/>
      <c r="F243" s="228" t="s">
        <v>870</v>
      </c>
      <c r="G243" s="40"/>
      <c r="H243" s="40"/>
      <c r="I243" s="211"/>
      <c r="J243" s="40"/>
      <c r="K243" s="40"/>
      <c r="L243" s="44"/>
      <c r="M243" s="212"/>
      <c r="N243" s="213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668</v>
      </c>
      <c r="AU243" s="17" t="s">
        <v>84</v>
      </c>
    </row>
    <row r="244" s="13" customFormat="1">
      <c r="A244" s="13"/>
      <c r="B244" s="229"/>
      <c r="C244" s="230"/>
      <c r="D244" s="209" t="s">
        <v>685</v>
      </c>
      <c r="E244" s="231" t="s">
        <v>19</v>
      </c>
      <c r="F244" s="232" t="s">
        <v>791</v>
      </c>
      <c r="G244" s="230"/>
      <c r="H244" s="233">
        <v>1660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685</v>
      </c>
      <c r="AU244" s="239" t="s">
        <v>84</v>
      </c>
      <c r="AV244" s="13" t="s">
        <v>84</v>
      </c>
      <c r="AW244" s="13" t="s">
        <v>35</v>
      </c>
      <c r="AX244" s="13" t="s">
        <v>74</v>
      </c>
      <c r="AY244" s="239" t="s">
        <v>143</v>
      </c>
    </row>
    <row r="245" s="13" customFormat="1">
      <c r="A245" s="13"/>
      <c r="B245" s="229"/>
      <c r="C245" s="230"/>
      <c r="D245" s="209" t="s">
        <v>685</v>
      </c>
      <c r="E245" s="231" t="s">
        <v>19</v>
      </c>
      <c r="F245" s="232" t="s">
        <v>798</v>
      </c>
      <c r="G245" s="230"/>
      <c r="H245" s="233">
        <v>85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685</v>
      </c>
      <c r="AU245" s="239" t="s">
        <v>84</v>
      </c>
      <c r="AV245" s="13" t="s">
        <v>84</v>
      </c>
      <c r="AW245" s="13" t="s">
        <v>35</v>
      </c>
      <c r="AX245" s="13" t="s">
        <v>74</v>
      </c>
      <c r="AY245" s="239" t="s">
        <v>143</v>
      </c>
    </row>
    <row r="246" s="2" customFormat="1" ht="16.5" customHeight="1">
      <c r="A246" s="38"/>
      <c r="B246" s="39"/>
      <c r="C246" s="196" t="s">
        <v>204</v>
      </c>
      <c r="D246" s="196" t="s">
        <v>144</v>
      </c>
      <c r="E246" s="197" t="s">
        <v>871</v>
      </c>
      <c r="F246" s="198" t="s">
        <v>872</v>
      </c>
      <c r="G246" s="199" t="s">
        <v>194</v>
      </c>
      <c r="H246" s="200">
        <v>1757</v>
      </c>
      <c r="I246" s="201"/>
      <c r="J246" s="202">
        <f>ROUND(I246*H246,2)</f>
        <v>0</v>
      </c>
      <c r="K246" s="198" t="s">
        <v>665</v>
      </c>
      <c r="L246" s="44"/>
      <c r="M246" s="203" t="s">
        <v>19</v>
      </c>
      <c r="N246" s="204" t="s">
        <v>45</v>
      </c>
      <c r="O246" s="84"/>
      <c r="P246" s="205">
        <f>O246*H246</f>
        <v>0</v>
      </c>
      <c r="Q246" s="205">
        <v>0.00071000000000000002</v>
      </c>
      <c r="R246" s="205">
        <f>Q246*H246</f>
        <v>1.2474700000000001</v>
      </c>
      <c r="S246" s="205">
        <v>0</v>
      </c>
      <c r="T246" s="20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7" t="s">
        <v>149</v>
      </c>
      <c r="AT246" s="207" t="s">
        <v>144</v>
      </c>
      <c r="AU246" s="207" t="s">
        <v>84</v>
      </c>
      <c r="AY246" s="17" t="s">
        <v>143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7" t="s">
        <v>82</v>
      </c>
      <c r="BK246" s="208">
        <f>ROUND(I246*H246,2)</f>
        <v>0</v>
      </c>
      <c r="BL246" s="17" t="s">
        <v>149</v>
      </c>
      <c r="BM246" s="207" t="s">
        <v>873</v>
      </c>
    </row>
    <row r="247" s="2" customFormat="1">
      <c r="A247" s="38"/>
      <c r="B247" s="39"/>
      <c r="C247" s="40"/>
      <c r="D247" s="209" t="s">
        <v>150</v>
      </c>
      <c r="E247" s="40"/>
      <c r="F247" s="210" t="s">
        <v>874</v>
      </c>
      <c r="G247" s="40"/>
      <c r="H247" s="40"/>
      <c r="I247" s="211"/>
      <c r="J247" s="40"/>
      <c r="K247" s="40"/>
      <c r="L247" s="44"/>
      <c r="M247" s="212"/>
      <c r="N247" s="213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150</v>
      </c>
      <c r="AU247" s="17" t="s">
        <v>84</v>
      </c>
    </row>
    <row r="248" s="2" customFormat="1">
      <c r="A248" s="38"/>
      <c r="B248" s="39"/>
      <c r="C248" s="40"/>
      <c r="D248" s="227" t="s">
        <v>668</v>
      </c>
      <c r="E248" s="40"/>
      <c r="F248" s="228" t="s">
        <v>875</v>
      </c>
      <c r="G248" s="40"/>
      <c r="H248" s="40"/>
      <c r="I248" s="211"/>
      <c r="J248" s="40"/>
      <c r="K248" s="40"/>
      <c r="L248" s="44"/>
      <c r="M248" s="212"/>
      <c r="N248" s="213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668</v>
      </c>
      <c r="AU248" s="17" t="s">
        <v>84</v>
      </c>
    </row>
    <row r="249" s="13" customFormat="1">
      <c r="A249" s="13"/>
      <c r="B249" s="229"/>
      <c r="C249" s="230"/>
      <c r="D249" s="209" t="s">
        <v>685</v>
      </c>
      <c r="E249" s="231" t="s">
        <v>19</v>
      </c>
      <c r="F249" s="232" t="s">
        <v>702</v>
      </c>
      <c r="G249" s="230"/>
      <c r="H249" s="233">
        <v>12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685</v>
      </c>
      <c r="AU249" s="239" t="s">
        <v>84</v>
      </c>
      <c r="AV249" s="13" t="s">
        <v>84</v>
      </c>
      <c r="AW249" s="13" t="s">
        <v>35</v>
      </c>
      <c r="AX249" s="13" t="s">
        <v>74</v>
      </c>
      <c r="AY249" s="239" t="s">
        <v>143</v>
      </c>
    </row>
    <row r="250" s="13" customFormat="1">
      <c r="A250" s="13"/>
      <c r="B250" s="229"/>
      <c r="C250" s="230"/>
      <c r="D250" s="209" t="s">
        <v>685</v>
      </c>
      <c r="E250" s="231" t="s">
        <v>19</v>
      </c>
      <c r="F250" s="232" t="s">
        <v>791</v>
      </c>
      <c r="G250" s="230"/>
      <c r="H250" s="233">
        <v>1660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685</v>
      </c>
      <c r="AU250" s="239" t="s">
        <v>84</v>
      </c>
      <c r="AV250" s="13" t="s">
        <v>84</v>
      </c>
      <c r="AW250" s="13" t="s">
        <v>35</v>
      </c>
      <c r="AX250" s="13" t="s">
        <v>74</v>
      </c>
      <c r="AY250" s="239" t="s">
        <v>143</v>
      </c>
    </row>
    <row r="251" s="13" customFormat="1">
      <c r="A251" s="13"/>
      <c r="B251" s="229"/>
      <c r="C251" s="230"/>
      <c r="D251" s="209" t="s">
        <v>685</v>
      </c>
      <c r="E251" s="231" t="s">
        <v>19</v>
      </c>
      <c r="F251" s="232" t="s">
        <v>798</v>
      </c>
      <c r="G251" s="230"/>
      <c r="H251" s="233">
        <v>85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685</v>
      </c>
      <c r="AU251" s="239" t="s">
        <v>84</v>
      </c>
      <c r="AV251" s="13" t="s">
        <v>84</v>
      </c>
      <c r="AW251" s="13" t="s">
        <v>35</v>
      </c>
      <c r="AX251" s="13" t="s">
        <v>74</v>
      </c>
      <c r="AY251" s="239" t="s">
        <v>143</v>
      </c>
    </row>
    <row r="252" s="2" customFormat="1" ht="21.75" customHeight="1">
      <c r="A252" s="38"/>
      <c r="B252" s="39"/>
      <c r="C252" s="196" t="s">
        <v>276</v>
      </c>
      <c r="D252" s="196" t="s">
        <v>144</v>
      </c>
      <c r="E252" s="197" t="s">
        <v>876</v>
      </c>
      <c r="F252" s="198" t="s">
        <v>877</v>
      </c>
      <c r="G252" s="199" t="s">
        <v>194</v>
      </c>
      <c r="H252" s="200">
        <v>1745</v>
      </c>
      <c r="I252" s="201"/>
      <c r="J252" s="202">
        <f>ROUND(I252*H252,2)</f>
        <v>0</v>
      </c>
      <c r="K252" s="198" t="s">
        <v>665</v>
      </c>
      <c r="L252" s="44"/>
      <c r="M252" s="203" t="s">
        <v>19</v>
      </c>
      <c r="N252" s="204" t="s">
        <v>45</v>
      </c>
      <c r="O252" s="84"/>
      <c r="P252" s="205">
        <f>O252*H252</f>
        <v>0</v>
      </c>
      <c r="Q252" s="205">
        <v>0.10373</v>
      </c>
      <c r="R252" s="205">
        <f>Q252*H252</f>
        <v>181.00885</v>
      </c>
      <c r="S252" s="205">
        <v>0</v>
      </c>
      <c r="T252" s="20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7" t="s">
        <v>149</v>
      </c>
      <c r="AT252" s="207" t="s">
        <v>144</v>
      </c>
      <c r="AU252" s="207" t="s">
        <v>84</v>
      </c>
      <c r="AY252" s="17" t="s">
        <v>143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7" t="s">
        <v>82</v>
      </c>
      <c r="BK252" s="208">
        <f>ROUND(I252*H252,2)</f>
        <v>0</v>
      </c>
      <c r="BL252" s="17" t="s">
        <v>149</v>
      </c>
      <c r="BM252" s="207" t="s">
        <v>878</v>
      </c>
    </row>
    <row r="253" s="2" customFormat="1">
      <c r="A253" s="38"/>
      <c r="B253" s="39"/>
      <c r="C253" s="40"/>
      <c r="D253" s="209" t="s">
        <v>150</v>
      </c>
      <c r="E253" s="40"/>
      <c r="F253" s="210" t="s">
        <v>879</v>
      </c>
      <c r="G253" s="40"/>
      <c r="H253" s="40"/>
      <c r="I253" s="211"/>
      <c r="J253" s="40"/>
      <c r="K253" s="40"/>
      <c r="L253" s="44"/>
      <c r="M253" s="212"/>
      <c r="N253" s="213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150</v>
      </c>
      <c r="AU253" s="17" t="s">
        <v>84</v>
      </c>
    </row>
    <row r="254" s="2" customFormat="1">
      <c r="A254" s="38"/>
      <c r="B254" s="39"/>
      <c r="C254" s="40"/>
      <c r="D254" s="227" t="s">
        <v>668</v>
      </c>
      <c r="E254" s="40"/>
      <c r="F254" s="228" t="s">
        <v>880</v>
      </c>
      <c r="G254" s="40"/>
      <c r="H254" s="40"/>
      <c r="I254" s="211"/>
      <c r="J254" s="40"/>
      <c r="K254" s="40"/>
      <c r="L254" s="44"/>
      <c r="M254" s="212"/>
      <c r="N254" s="213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668</v>
      </c>
      <c r="AU254" s="17" t="s">
        <v>84</v>
      </c>
    </row>
    <row r="255" s="13" customFormat="1">
      <c r="A255" s="13"/>
      <c r="B255" s="229"/>
      <c r="C255" s="230"/>
      <c r="D255" s="209" t="s">
        <v>685</v>
      </c>
      <c r="E255" s="231" t="s">
        <v>19</v>
      </c>
      <c r="F255" s="232" t="s">
        <v>791</v>
      </c>
      <c r="G255" s="230"/>
      <c r="H255" s="233">
        <v>1660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685</v>
      </c>
      <c r="AU255" s="239" t="s">
        <v>84</v>
      </c>
      <c r="AV255" s="13" t="s">
        <v>84</v>
      </c>
      <c r="AW255" s="13" t="s">
        <v>35</v>
      </c>
      <c r="AX255" s="13" t="s">
        <v>74</v>
      </c>
      <c r="AY255" s="239" t="s">
        <v>143</v>
      </c>
    </row>
    <row r="256" s="13" customFormat="1">
      <c r="A256" s="13"/>
      <c r="B256" s="229"/>
      <c r="C256" s="230"/>
      <c r="D256" s="209" t="s">
        <v>685</v>
      </c>
      <c r="E256" s="231" t="s">
        <v>19</v>
      </c>
      <c r="F256" s="232" t="s">
        <v>798</v>
      </c>
      <c r="G256" s="230"/>
      <c r="H256" s="233">
        <v>85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685</v>
      </c>
      <c r="AU256" s="239" t="s">
        <v>84</v>
      </c>
      <c r="AV256" s="13" t="s">
        <v>84</v>
      </c>
      <c r="AW256" s="13" t="s">
        <v>35</v>
      </c>
      <c r="AX256" s="13" t="s">
        <v>74</v>
      </c>
      <c r="AY256" s="239" t="s">
        <v>143</v>
      </c>
    </row>
    <row r="257" s="2" customFormat="1" ht="21.75" customHeight="1">
      <c r="A257" s="38"/>
      <c r="B257" s="39"/>
      <c r="C257" s="196" t="s">
        <v>209</v>
      </c>
      <c r="D257" s="196" t="s">
        <v>144</v>
      </c>
      <c r="E257" s="197" t="s">
        <v>881</v>
      </c>
      <c r="F257" s="198" t="s">
        <v>882</v>
      </c>
      <c r="G257" s="199" t="s">
        <v>194</v>
      </c>
      <c r="H257" s="200">
        <v>12</v>
      </c>
      <c r="I257" s="201"/>
      <c r="J257" s="202">
        <f>ROUND(I257*H257,2)</f>
        <v>0</v>
      </c>
      <c r="K257" s="198" t="s">
        <v>665</v>
      </c>
      <c r="L257" s="44"/>
      <c r="M257" s="203" t="s">
        <v>19</v>
      </c>
      <c r="N257" s="204" t="s">
        <v>45</v>
      </c>
      <c r="O257" s="84"/>
      <c r="P257" s="205">
        <f>O257*H257</f>
        <v>0</v>
      </c>
      <c r="Q257" s="205">
        <v>0.12966</v>
      </c>
      <c r="R257" s="205">
        <f>Q257*H257</f>
        <v>1.55592</v>
      </c>
      <c r="S257" s="205">
        <v>0</v>
      </c>
      <c r="T257" s="20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7" t="s">
        <v>149</v>
      </c>
      <c r="AT257" s="207" t="s">
        <v>144</v>
      </c>
      <c r="AU257" s="207" t="s">
        <v>84</v>
      </c>
      <c r="AY257" s="17" t="s">
        <v>143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7" t="s">
        <v>82</v>
      </c>
      <c r="BK257" s="208">
        <f>ROUND(I257*H257,2)</f>
        <v>0</v>
      </c>
      <c r="BL257" s="17" t="s">
        <v>149</v>
      </c>
      <c r="BM257" s="207" t="s">
        <v>883</v>
      </c>
    </row>
    <row r="258" s="2" customFormat="1">
      <c r="A258" s="38"/>
      <c r="B258" s="39"/>
      <c r="C258" s="40"/>
      <c r="D258" s="209" t="s">
        <v>150</v>
      </c>
      <c r="E258" s="40"/>
      <c r="F258" s="210" t="s">
        <v>884</v>
      </c>
      <c r="G258" s="40"/>
      <c r="H258" s="40"/>
      <c r="I258" s="211"/>
      <c r="J258" s="40"/>
      <c r="K258" s="40"/>
      <c r="L258" s="44"/>
      <c r="M258" s="212"/>
      <c r="N258" s="213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150</v>
      </c>
      <c r="AU258" s="17" t="s">
        <v>84</v>
      </c>
    </row>
    <row r="259" s="2" customFormat="1">
      <c r="A259" s="38"/>
      <c r="B259" s="39"/>
      <c r="C259" s="40"/>
      <c r="D259" s="227" t="s">
        <v>668</v>
      </c>
      <c r="E259" s="40"/>
      <c r="F259" s="228" t="s">
        <v>885</v>
      </c>
      <c r="G259" s="40"/>
      <c r="H259" s="40"/>
      <c r="I259" s="211"/>
      <c r="J259" s="40"/>
      <c r="K259" s="40"/>
      <c r="L259" s="44"/>
      <c r="M259" s="212"/>
      <c r="N259" s="213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668</v>
      </c>
      <c r="AU259" s="17" t="s">
        <v>84</v>
      </c>
    </row>
    <row r="260" s="13" customFormat="1">
      <c r="A260" s="13"/>
      <c r="B260" s="229"/>
      <c r="C260" s="230"/>
      <c r="D260" s="209" t="s">
        <v>685</v>
      </c>
      <c r="E260" s="231" t="s">
        <v>19</v>
      </c>
      <c r="F260" s="232" t="s">
        <v>702</v>
      </c>
      <c r="G260" s="230"/>
      <c r="H260" s="233">
        <v>12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685</v>
      </c>
      <c r="AU260" s="239" t="s">
        <v>84</v>
      </c>
      <c r="AV260" s="13" t="s">
        <v>84</v>
      </c>
      <c r="AW260" s="13" t="s">
        <v>35</v>
      </c>
      <c r="AX260" s="13" t="s">
        <v>82</v>
      </c>
      <c r="AY260" s="239" t="s">
        <v>143</v>
      </c>
    </row>
    <row r="261" s="2" customFormat="1" ht="21.75" customHeight="1">
      <c r="A261" s="38"/>
      <c r="B261" s="39"/>
      <c r="C261" s="196" t="s">
        <v>285</v>
      </c>
      <c r="D261" s="196" t="s">
        <v>144</v>
      </c>
      <c r="E261" s="197" t="s">
        <v>886</v>
      </c>
      <c r="F261" s="198" t="s">
        <v>887</v>
      </c>
      <c r="G261" s="199" t="s">
        <v>194</v>
      </c>
      <c r="H261" s="200">
        <v>775</v>
      </c>
      <c r="I261" s="201"/>
      <c r="J261" s="202">
        <f>ROUND(I261*H261,2)</f>
        <v>0</v>
      </c>
      <c r="K261" s="198" t="s">
        <v>665</v>
      </c>
      <c r="L261" s="44"/>
      <c r="M261" s="203" t="s">
        <v>19</v>
      </c>
      <c r="N261" s="204" t="s">
        <v>45</v>
      </c>
      <c r="O261" s="84"/>
      <c r="P261" s="205">
        <f>O261*H261</f>
        <v>0</v>
      </c>
      <c r="Q261" s="205">
        <v>0.089219999999999994</v>
      </c>
      <c r="R261" s="205">
        <f>Q261*H261</f>
        <v>69.145499999999998</v>
      </c>
      <c r="S261" s="205">
        <v>0</v>
      </c>
      <c r="T261" s="20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7" t="s">
        <v>149</v>
      </c>
      <c r="AT261" s="207" t="s">
        <v>144</v>
      </c>
      <c r="AU261" s="207" t="s">
        <v>84</v>
      </c>
      <c r="AY261" s="17" t="s">
        <v>143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7" t="s">
        <v>82</v>
      </c>
      <c r="BK261" s="208">
        <f>ROUND(I261*H261,2)</f>
        <v>0</v>
      </c>
      <c r="BL261" s="17" t="s">
        <v>149</v>
      </c>
      <c r="BM261" s="207" t="s">
        <v>888</v>
      </c>
    </row>
    <row r="262" s="2" customFormat="1">
      <c r="A262" s="38"/>
      <c r="B262" s="39"/>
      <c r="C262" s="40"/>
      <c r="D262" s="209" t="s">
        <v>150</v>
      </c>
      <c r="E262" s="40"/>
      <c r="F262" s="210" t="s">
        <v>889</v>
      </c>
      <c r="G262" s="40"/>
      <c r="H262" s="40"/>
      <c r="I262" s="211"/>
      <c r="J262" s="40"/>
      <c r="K262" s="40"/>
      <c r="L262" s="44"/>
      <c r="M262" s="212"/>
      <c r="N262" s="213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84</v>
      </c>
    </row>
    <row r="263" s="2" customFormat="1">
      <c r="A263" s="38"/>
      <c r="B263" s="39"/>
      <c r="C263" s="40"/>
      <c r="D263" s="227" t="s">
        <v>668</v>
      </c>
      <c r="E263" s="40"/>
      <c r="F263" s="228" t="s">
        <v>890</v>
      </c>
      <c r="G263" s="40"/>
      <c r="H263" s="40"/>
      <c r="I263" s="211"/>
      <c r="J263" s="40"/>
      <c r="K263" s="40"/>
      <c r="L263" s="44"/>
      <c r="M263" s="212"/>
      <c r="N263" s="213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668</v>
      </c>
      <c r="AU263" s="17" t="s">
        <v>84</v>
      </c>
    </row>
    <row r="264" s="13" customFormat="1">
      <c r="A264" s="13"/>
      <c r="B264" s="229"/>
      <c r="C264" s="230"/>
      <c r="D264" s="209" t="s">
        <v>685</v>
      </c>
      <c r="E264" s="231" t="s">
        <v>19</v>
      </c>
      <c r="F264" s="232" t="s">
        <v>794</v>
      </c>
      <c r="G264" s="230"/>
      <c r="H264" s="233">
        <v>729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685</v>
      </c>
      <c r="AU264" s="239" t="s">
        <v>84</v>
      </c>
      <c r="AV264" s="13" t="s">
        <v>84</v>
      </c>
      <c r="AW264" s="13" t="s">
        <v>35</v>
      </c>
      <c r="AX264" s="13" t="s">
        <v>74</v>
      </c>
      <c r="AY264" s="239" t="s">
        <v>143</v>
      </c>
    </row>
    <row r="265" s="13" customFormat="1">
      <c r="A265" s="13"/>
      <c r="B265" s="229"/>
      <c r="C265" s="230"/>
      <c r="D265" s="209" t="s">
        <v>685</v>
      </c>
      <c r="E265" s="231" t="s">
        <v>19</v>
      </c>
      <c r="F265" s="232" t="s">
        <v>797</v>
      </c>
      <c r="G265" s="230"/>
      <c r="H265" s="233">
        <v>46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685</v>
      </c>
      <c r="AU265" s="239" t="s">
        <v>84</v>
      </c>
      <c r="AV265" s="13" t="s">
        <v>84</v>
      </c>
      <c r="AW265" s="13" t="s">
        <v>35</v>
      </c>
      <c r="AX265" s="13" t="s">
        <v>74</v>
      </c>
      <c r="AY265" s="239" t="s">
        <v>143</v>
      </c>
    </row>
    <row r="266" s="2" customFormat="1" ht="16.5" customHeight="1">
      <c r="A266" s="38"/>
      <c r="B266" s="39"/>
      <c r="C266" s="240" t="s">
        <v>212</v>
      </c>
      <c r="D266" s="240" t="s">
        <v>766</v>
      </c>
      <c r="E266" s="241" t="s">
        <v>891</v>
      </c>
      <c r="F266" s="242" t="s">
        <v>892</v>
      </c>
      <c r="G266" s="243" t="s">
        <v>194</v>
      </c>
      <c r="H266" s="244">
        <v>750.87</v>
      </c>
      <c r="I266" s="245"/>
      <c r="J266" s="246">
        <f>ROUND(I266*H266,2)</f>
        <v>0</v>
      </c>
      <c r="K266" s="242" t="s">
        <v>665</v>
      </c>
      <c r="L266" s="247"/>
      <c r="M266" s="248" t="s">
        <v>19</v>
      </c>
      <c r="N266" s="249" t="s">
        <v>45</v>
      </c>
      <c r="O266" s="84"/>
      <c r="P266" s="205">
        <f>O266*H266</f>
        <v>0</v>
      </c>
      <c r="Q266" s="205">
        <v>0.13100000000000001</v>
      </c>
      <c r="R266" s="205">
        <f>Q266*H266</f>
        <v>98.363970000000009</v>
      </c>
      <c r="S266" s="205">
        <v>0</v>
      </c>
      <c r="T266" s="20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7" t="s">
        <v>163</v>
      </c>
      <c r="AT266" s="207" t="s">
        <v>766</v>
      </c>
      <c r="AU266" s="207" t="s">
        <v>84</v>
      </c>
      <c r="AY266" s="17" t="s">
        <v>143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7" t="s">
        <v>82</v>
      </c>
      <c r="BK266" s="208">
        <f>ROUND(I266*H266,2)</f>
        <v>0</v>
      </c>
      <c r="BL266" s="17" t="s">
        <v>149</v>
      </c>
      <c r="BM266" s="207" t="s">
        <v>893</v>
      </c>
    </row>
    <row r="267" s="2" customFormat="1">
      <c r="A267" s="38"/>
      <c r="B267" s="39"/>
      <c r="C267" s="40"/>
      <c r="D267" s="209" t="s">
        <v>150</v>
      </c>
      <c r="E267" s="40"/>
      <c r="F267" s="210" t="s">
        <v>892</v>
      </c>
      <c r="G267" s="40"/>
      <c r="H267" s="40"/>
      <c r="I267" s="211"/>
      <c r="J267" s="40"/>
      <c r="K267" s="40"/>
      <c r="L267" s="44"/>
      <c r="M267" s="212"/>
      <c r="N267" s="213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150</v>
      </c>
      <c r="AU267" s="17" t="s">
        <v>84</v>
      </c>
    </row>
    <row r="268" s="13" customFormat="1">
      <c r="A268" s="13"/>
      <c r="B268" s="229"/>
      <c r="C268" s="230"/>
      <c r="D268" s="209" t="s">
        <v>685</v>
      </c>
      <c r="E268" s="231" t="s">
        <v>19</v>
      </c>
      <c r="F268" s="232" t="s">
        <v>794</v>
      </c>
      <c r="G268" s="230"/>
      <c r="H268" s="233">
        <v>729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685</v>
      </c>
      <c r="AU268" s="239" t="s">
        <v>84</v>
      </c>
      <c r="AV268" s="13" t="s">
        <v>84</v>
      </c>
      <c r="AW268" s="13" t="s">
        <v>35</v>
      </c>
      <c r="AX268" s="13" t="s">
        <v>82</v>
      </c>
      <c r="AY268" s="239" t="s">
        <v>143</v>
      </c>
    </row>
    <row r="269" s="13" customFormat="1">
      <c r="A269" s="13"/>
      <c r="B269" s="229"/>
      <c r="C269" s="230"/>
      <c r="D269" s="209" t="s">
        <v>685</v>
      </c>
      <c r="E269" s="230"/>
      <c r="F269" s="232" t="s">
        <v>894</v>
      </c>
      <c r="G269" s="230"/>
      <c r="H269" s="233">
        <v>750.87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685</v>
      </c>
      <c r="AU269" s="239" t="s">
        <v>84</v>
      </c>
      <c r="AV269" s="13" t="s">
        <v>84</v>
      </c>
      <c r="AW269" s="13" t="s">
        <v>4</v>
      </c>
      <c r="AX269" s="13" t="s">
        <v>82</v>
      </c>
      <c r="AY269" s="239" t="s">
        <v>143</v>
      </c>
    </row>
    <row r="270" s="2" customFormat="1" ht="16.5" customHeight="1">
      <c r="A270" s="38"/>
      <c r="B270" s="39"/>
      <c r="C270" s="240" t="s">
        <v>293</v>
      </c>
      <c r="D270" s="240" t="s">
        <v>766</v>
      </c>
      <c r="E270" s="241" t="s">
        <v>895</v>
      </c>
      <c r="F270" s="242" t="s">
        <v>896</v>
      </c>
      <c r="G270" s="243" t="s">
        <v>194</v>
      </c>
      <c r="H270" s="244">
        <v>47.380000000000003</v>
      </c>
      <c r="I270" s="245"/>
      <c r="J270" s="246">
        <f>ROUND(I270*H270,2)</f>
        <v>0</v>
      </c>
      <c r="K270" s="242" t="s">
        <v>665</v>
      </c>
      <c r="L270" s="247"/>
      <c r="M270" s="248" t="s">
        <v>19</v>
      </c>
      <c r="N270" s="249" t="s">
        <v>45</v>
      </c>
      <c r="O270" s="84"/>
      <c r="P270" s="205">
        <f>O270*H270</f>
        <v>0</v>
      </c>
      <c r="Q270" s="205">
        <v>0.13100000000000001</v>
      </c>
      <c r="R270" s="205">
        <f>Q270*H270</f>
        <v>6.2067800000000002</v>
      </c>
      <c r="S270" s="205">
        <v>0</v>
      </c>
      <c r="T270" s="20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7" t="s">
        <v>163</v>
      </c>
      <c r="AT270" s="207" t="s">
        <v>766</v>
      </c>
      <c r="AU270" s="207" t="s">
        <v>84</v>
      </c>
      <c r="AY270" s="17" t="s">
        <v>143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7" t="s">
        <v>82</v>
      </c>
      <c r="BK270" s="208">
        <f>ROUND(I270*H270,2)</f>
        <v>0</v>
      </c>
      <c r="BL270" s="17" t="s">
        <v>149</v>
      </c>
      <c r="BM270" s="207" t="s">
        <v>897</v>
      </c>
    </row>
    <row r="271" s="2" customFormat="1">
      <c r="A271" s="38"/>
      <c r="B271" s="39"/>
      <c r="C271" s="40"/>
      <c r="D271" s="209" t="s">
        <v>150</v>
      </c>
      <c r="E271" s="40"/>
      <c r="F271" s="210" t="s">
        <v>896</v>
      </c>
      <c r="G271" s="40"/>
      <c r="H271" s="40"/>
      <c r="I271" s="211"/>
      <c r="J271" s="40"/>
      <c r="K271" s="40"/>
      <c r="L271" s="44"/>
      <c r="M271" s="212"/>
      <c r="N271" s="213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84</v>
      </c>
    </row>
    <row r="272" s="13" customFormat="1">
      <c r="A272" s="13"/>
      <c r="B272" s="229"/>
      <c r="C272" s="230"/>
      <c r="D272" s="209" t="s">
        <v>685</v>
      </c>
      <c r="E272" s="231" t="s">
        <v>19</v>
      </c>
      <c r="F272" s="232" t="s">
        <v>797</v>
      </c>
      <c r="G272" s="230"/>
      <c r="H272" s="233">
        <v>46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685</v>
      </c>
      <c r="AU272" s="239" t="s">
        <v>84</v>
      </c>
      <c r="AV272" s="13" t="s">
        <v>84</v>
      </c>
      <c r="AW272" s="13" t="s">
        <v>35</v>
      </c>
      <c r="AX272" s="13" t="s">
        <v>82</v>
      </c>
      <c r="AY272" s="239" t="s">
        <v>143</v>
      </c>
    </row>
    <row r="273" s="13" customFormat="1">
      <c r="A273" s="13"/>
      <c r="B273" s="229"/>
      <c r="C273" s="230"/>
      <c r="D273" s="209" t="s">
        <v>685</v>
      </c>
      <c r="E273" s="230"/>
      <c r="F273" s="232" t="s">
        <v>898</v>
      </c>
      <c r="G273" s="230"/>
      <c r="H273" s="233">
        <v>47.380000000000003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685</v>
      </c>
      <c r="AU273" s="239" t="s">
        <v>84</v>
      </c>
      <c r="AV273" s="13" t="s">
        <v>84</v>
      </c>
      <c r="AW273" s="13" t="s">
        <v>4</v>
      </c>
      <c r="AX273" s="13" t="s">
        <v>82</v>
      </c>
      <c r="AY273" s="239" t="s">
        <v>143</v>
      </c>
    </row>
    <row r="274" s="2" customFormat="1" ht="21.75" customHeight="1">
      <c r="A274" s="38"/>
      <c r="B274" s="39"/>
      <c r="C274" s="196" t="s">
        <v>217</v>
      </c>
      <c r="D274" s="196" t="s">
        <v>144</v>
      </c>
      <c r="E274" s="197" t="s">
        <v>899</v>
      </c>
      <c r="F274" s="198" t="s">
        <v>900</v>
      </c>
      <c r="G274" s="199" t="s">
        <v>194</v>
      </c>
      <c r="H274" s="200">
        <v>155</v>
      </c>
      <c r="I274" s="201"/>
      <c r="J274" s="202">
        <f>ROUND(I274*H274,2)</f>
        <v>0</v>
      </c>
      <c r="K274" s="198" t="s">
        <v>665</v>
      </c>
      <c r="L274" s="44"/>
      <c r="M274" s="203" t="s">
        <v>19</v>
      </c>
      <c r="N274" s="204" t="s">
        <v>45</v>
      </c>
      <c r="O274" s="84"/>
      <c r="P274" s="205">
        <f>O274*H274</f>
        <v>0</v>
      </c>
      <c r="Q274" s="205">
        <v>0.11162</v>
      </c>
      <c r="R274" s="205">
        <f>Q274*H274</f>
        <v>17.301099999999998</v>
      </c>
      <c r="S274" s="205">
        <v>0</v>
      </c>
      <c r="T274" s="20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7" t="s">
        <v>149</v>
      </c>
      <c r="AT274" s="207" t="s">
        <v>144</v>
      </c>
      <c r="AU274" s="207" t="s">
        <v>84</v>
      </c>
      <c r="AY274" s="17" t="s">
        <v>143</v>
      </c>
      <c r="BE274" s="208">
        <f>IF(N274="základní",J274,0)</f>
        <v>0</v>
      </c>
      <c r="BF274" s="208">
        <f>IF(N274="snížená",J274,0)</f>
        <v>0</v>
      </c>
      <c r="BG274" s="208">
        <f>IF(N274="zákl. přenesená",J274,0)</f>
        <v>0</v>
      </c>
      <c r="BH274" s="208">
        <f>IF(N274="sníž. přenesená",J274,0)</f>
        <v>0</v>
      </c>
      <c r="BI274" s="208">
        <f>IF(N274="nulová",J274,0)</f>
        <v>0</v>
      </c>
      <c r="BJ274" s="17" t="s">
        <v>82</v>
      </c>
      <c r="BK274" s="208">
        <f>ROUND(I274*H274,2)</f>
        <v>0</v>
      </c>
      <c r="BL274" s="17" t="s">
        <v>149</v>
      </c>
      <c r="BM274" s="207" t="s">
        <v>901</v>
      </c>
    </row>
    <row r="275" s="2" customFormat="1">
      <c r="A275" s="38"/>
      <c r="B275" s="39"/>
      <c r="C275" s="40"/>
      <c r="D275" s="209" t="s">
        <v>150</v>
      </c>
      <c r="E275" s="40"/>
      <c r="F275" s="210" t="s">
        <v>902</v>
      </c>
      <c r="G275" s="40"/>
      <c r="H275" s="40"/>
      <c r="I275" s="211"/>
      <c r="J275" s="40"/>
      <c r="K275" s="40"/>
      <c r="L275" s="44"/>
      <c r="M275" s="212"/>
      <c r="N275" s="213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150</v>
      </c>
      <c r="AU275" s="17" t="s">
        <v>84</v>
      </c>
    </row>
    <row r="276" s="2" customFormat="1">
      <c r="A276" s="38"/>
      <c r="B276" s="39"/>
      <c r="C276" s="40"/>
      <c r="D276" s="227" t="s">
        <v>668</v>
      </c>
      <c r="E276" s="40"/>
      <c r="F276" s="228" t="s">
        <v>903</v>
      </c>
      <c r="G276" s="40"/>
      <c r="H276" s="40"/>
      <c r="I276" s="211"/>
      <c r="J276" s="40"/>
      <c r="K276" s="40"/>
      <c r="L276" s="44"/>
      <c r="M276" s="212"/>
      <c r="N276" s="213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668</v>
      </c>
      <c r="AU276" s="17" t="s">
        <v>84</v>
      </c>
    </row>
    <row r="277" s="13" customFormat="1">
      <c r="A277" s="13"/>
      <c r="B277" s="229"/>
      <c r="C277" s="230"/>
      <c r="D277" s="209" t="s">
        <v>685</v>
      </c>
      <c r="E277" s="231" t="s">
        <v>19</v>
      </c>
      <c r="F277" s="232" t="s">
        <v>792</v>
      </c>
      <c r="G277" s="230"/>
      <c r="H277" s="233">
        <v>135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685</v>
      </c>
      <c r="AU277" s="239" t="s">
        <v>84</v>
      </c>
      <c r="AV277" s="13" t="s">
        <v>84</v>
      </c>
      <c r="AW277" s="13" t="s">
        <v>35</v>
      </c>
      <c r="AX277" s="13" t="s">
        <v>74</v>
      </c>
      <c r="AY277" s="239" t="s">
        <v>143</v>
      </c>
    </row>
    <row r="278" s="13" customFormat="1">
      <c r="A278" s="13"/>
      <c r="B278" s="229"/>
      <c r="C278" s="230"/>
      <c r="D278" s="209" t="s">
        <v>685</v>
      </c>
      <c r="E278" s="231" t="s">
        <v>19</v>
      </c>
      <c r="F278" s="232" t="s">
        <v>795</v>
      </c>
      <c r="G278" s="230"/>
      <c r="H278" s="233">
        <v>5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685</v>
      </c>
      <c r="AU278" s="239" t="s">
        <v>84</v>
      </c>
      <c r="AV278" s="13" t="s">
        <v>84</v>
      </c>
      <c r="AW278" s="13" t="s">
        <v>35</v>
      </c>
      <c r="AX278" s="13" t="s">
        <v>74</v>
      </c>
      <c r="AY278" s="239" t="s">
        <v>143</v>
      </c>
    </row>
    <row r="279" s="13" customFormat="1">
      <c r="A279" s="13"/>
      <c r="B279" s="229"/>
      <c r="C279" s="230"/>
      <c r="D279" s="209" t="s">
        <v>685</v>
      </c>
      <c r="E279" s="231" t="s">
        <v>19</v>
      </c>
      <c r="F279" s="232" t="s">
        <v>796</v>
      </c>
      <c r="G279" s="230"/>
      <c r="H279" s="233">
        <v>15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685</v>
      </c>
      <c r="AU279" s="239" t="s">
        <v>84</v>
      </c>
      <c r="AV279" s="13" t="s">
        <v>84</v>
      </c>
      <c r="AW279" s="13" t="s">
        <v>35</v>
      </c>
      <c r="AX279" s="13" t="s">
        <v>74</v>
      </c>
      <c r="AY279" s="239" t="s">
        <v>143</v>
      </c>
    </row>
    <row r="280" s="2" customFormat="1" ht="16.5" customHeight="1">
      <c r="A280" s="38"/>
      <c r="B280" s="39"/>
      <c r="C280" s="240" t="s">
        <v>300</v>
      </c>
      <c r="D280" s="240" t="s">
        <v>766</v>
      </c>
      <c r="E280" s="241" t="s">
        <v>904</v>
      </c>
      <c r="F280" s="242" t="s">
        <v>905</v>
      </c>
      <c r="G280" s="243" t="s">
        <v>194</v>
      </c>
      <c r="H280" s="244">
        <v>5.1500000000000004</v>
      </c>
      <c r="I280" s="245"/>
      <c r="J280" s="246">
        <f>ROUND(I280*H280,2)</f>
        <v>0</v>
      </c>
      <c r="K280" s="242" t="s">
        <v>665</v>
      </c>
      <c r="L280" s="247"/>
      <c r="M280" s="248" t="s">
        <v>19</v>
      </c>
      <c r="N280" s="249" t="s">
        <v>45</v>
      </c>
      <c r="O280" s="84"/>
      <c r="P280" s="205">
        <f>O280*H280</f>
        <v>0</v>
      </c>
      <c r="Q280" s="205">
        <v>0.17599999999999999</v>
      </c>
      <c r="R280" s="205">
        <f>Q280*H280</f>
        <v>0.90639999999999998</v>
      </c>
      <c r="S280" s="205">
        <v>0</v>
      </c>
      <c r="T280" s="20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7" t="s">
        <v>163</v>
      </c>
      <c r="AT280" s="207" t="s">
        <v>766</v>
      </c>
      <c r="AU280" s="207" t="s">
        <v>84</v>
      </c>
      <c r="AY280" s="17" t="s">
        <v>143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7" t="s">
        <v>82</v>
      </c>
      <c r="BK280" s="208">
        <f>ROUND(I280*H280,2)</f>
        <v>0</v>
      </c>
      <c r="BL280" s="17" t="s">
        <v>149</v>
      </c>
      <c r="BM280" s="207" t="s">
        <v>906</v>
      </c>
    </row>
    <row r="281" s="2" customFormat="1">
      <c r="A281" s="38"/>
      <c r="B281" s="39"/>
      <c r="C281" s="40"/>
      <c r="D281" s="209" t="s">
        <v>150</v>
      </c>
      <c r="E281" s="40"/>
      <c r="F281" s="210" t="s">
        <v>905</v>
      </c>
      <c r="G281" s="40"/>
      <c r="H281" s="40"/>
      <c r="I281" s="211"/>
      <c r="J281" s="40"/>
      <c r="K281" s="40"/>
      <c r="L281" s="44"/>
      <c r="M281" s="212"/>
      <c r="N281" s="213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150</v>
      </c>
      <c r="AU281" s="17" t="s">
        <v>84</v>
      </c>
    </row>
    <row r="282" s="13" customFormat="1">
      <c r="A282" s="13"/>
      <c r="B282" s="229"/>
      <c r="C282" s="230"/>
      <c r="D282" s="209" t="s">
        <v>685</v>
      </c>
      <c r="E282" s="231" t="s">
        <v>19</v>
      </c>
      <c r="F282" s="232" t="s">
        <v>795</v>
      </c>
      <c r="G282" s="230"/>
      <c r="H282" s="233">
        <v>5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685</v>
      </c>
      <c r="AU282" s="239" t="s">
        <v>84</v>
      </c>
      <c r="AV282" s="13" t="s">
        <v>84</v>
      </c>
      <c r="AW282" s="13" t="s">
        <v>35</v>
      </c>
      <c r="AX282" s="13" t="s">
        <v>82</v>
      </c>
      <c r="AY282" s="239" t="s">
        <v>143</v>
      </c>
    </row>
    <row r="283" s="13" customFormat="1">
      <c r="A283" s="13"/>
      <c r="B283" s="229"/>
      <c r="C283" s="230"/>
      <c r="D283" s="209" t="s">
        <v>685</v>
      </c>
      <c r="E283" s="230"/>
      <c r="F283" s="232" t="s">
        <v>907</v>
      </c>
      <c r="G283" s="230"/>
      <c r="H283" s="233">
        <v>5.1500000000000004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685</v>
      </c>
      <c r="AU283" s="239" t="s">
        <v>84</v>
      </c>
      <c r="AV283" s="13" t="s">
        <v>84</v>
      </c>
      <c r="AW283" s="13" t="s">
        <v>4</v>
      </c>
      <c r="AX283" s="13" t="s">
        <v>82</v>
      </c>
      <c r="AY283" s="239" t="s">
        <v>143</v>
      </c>
    </row>
    <row r="284" s="2" customFormat="1" ht="16.5" customHeight="1">
      <c r="A284" s="38"/>
      <c r="B284" s="39"/>
      <c r="C284" s="240" t="s">
        <v>220</v>
      </c>
      <c r="D284" s="240" t="s">
        <v>766</v>
      </c>
      <c r="E284" s="241" t="s">
        <v>908</v>
      </c>
      <c r="F284" s="242" t="s">
        <v>909</v>
      </c>
      <c r="G284" s="243" t="s">
        <v>194</v>
      </c>
      <c r="H284" s="244">
        <v>15.449999999999999</v>
      </c>
      <c r="I284" s="245"/>
      <c r="J284" s="246">
        <f>ROUND(I284*H284,2)</f>
        <v>0</v>
      </c>
      <c r="K284" s="242" t="s">
        <v>665</v>
      </c>
      <c r="L284" s="247"/>
      <c r="M284" s="248" t="s">
        <v>19</v>
      </c>
      <c r="N284" s="249" t="s">
        <v>45</v>
      </c>
      <c r="O284" s="84"/>
      <c r="P284" s="205">
        <f>O284*H284</f>
        <v>0</v>
      </c>
      <c r="Q284" s="205">
        <v>0.17499999999999999</v>
      </c>
      <c r="R284" s="205">
        <f>Q284*H284</f>
        <v>2.7037499999999999</v>
      </c>
      <c r="S284" s="205">
        <v>0</v>
      </c>
      <c r="T284" s="20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7" t="s">
        <v>163</v>
      </c>
      <c r="AT284" s="207" t="s">
        <v>766</v>
      </c>
      <c r="AU284" s="207" t="s">
        <v>84</v>
      </c>
      <c r="AY284" s="17" t="s">
        <v>143</v>
      </c>
      <c r="BE284" s="208">
        <f>IF(N284="základní",J284,0)</f>
        <v>0</v>
      </c>
      <c r="BF284" s="208">
        <f>IF(N284="snížená",J284,0)</f>
        <v>0</v>
      </c>
      <c r="BG284" s="208">
        <f>IF(N284="zákl. přenesená",J284,0)</f>
        <v>0</v>
      </c>
      <c r="BH284" s="208">
        <f>IF(N284="sníž. přenesená",J284,0)</f>
        <v>0</v>
      </c>
      <c r="BI284" s="208">
        <f>IF(N284="nulová",J284,0)</f>
        <v>0</v>
      </c>
      <c r="BJ284" s="17" t="s">
        <v>82</v>
      </c>
      <c r="BK284" s="208">
        <f>ROUND(I284*H284,2)</f>
        <v>0</v>
      </c>
      <c r="BL284" s="17" t="s">
        <v>149</v>
      </c>
      <c r="BM284" s="207" t="s">
        <v>910</v>
      </c>
    </row>
    <row r="285" s="2" customFormat="1">
      <c r="A285" s="38"/>
      <c r="B285" s="39"/>
      <c r="C285" s="40"/>
      <c r="D285" s="209" t="s">
        <v>150</v>
      </c>
      <c r="E285" s="40"/>
      <c r="F285" s="210" t="s">
        <v>909</v>
      </c>
      <c r="G285" s="40"/>
      <c r="H285" s="40"/>
      <c r="I285" s="211"/>
      <c r="J285" s="40"/>
      <c r="K285" s="40"/>
      <c r="L285" s="44"/>
      <c r="M285" s="212"/>
      <c r="N285" s="213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150</v>
      </c>
      <c r="AU285" s="17" t="s">
        <v>84</v>
      </c>
    </row>
    <row r="286" s="13" customFormat="1">
      <c r="A286" s="13"/>
      <c r="B286" s="229"/>
      <c r="C286" s="230"/>
      <c r="D286" s="209" t="s">
        <v>685</v>
      </c>
      <c r="E286" s="231" t="s">
        <v>19</v>
      </c>
      <c r="F286" s="232" t="s">
        <v>796</v>
      </c>
      <c r="G286" s="230"/>
      <c r="H286" s="233">
        <v>15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685</v>
      </c>
      <c r="AU286" s="239" t="s">
        <v>84</v>
      </c>
      <c r="AV286" s="13" t="s">
        <v>84</v>
      </c>
      <c r="AW286" s="13" t="s">
        <v>35</v>
      </c>
      <c r="AX286" s="13" t="s">
        <v>82</v>
      </c>
      <c r="AY286" s="239" t="s">
        <v>143</v>
      </c>
    </row>
    <row r="287" s="13" customFormat="1">
      <c r="A287" s="13"/>
      <c r="B287" s="229"/>
      <c r="C287" s="230"/>
      <c r="D287" s="209" t="s">
        <v>685</v>
      </c>
      <c r="E287" s="230"/>
      <c r="F287" s="232" t="s">
        <v>911</v>
      </c>
      <c r="G287" s="230"/>
      <c r="H287" s="233">
        <v>15.449999999999999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685</v>
      </c>
      <c r="AU287" s="239" t="s">
        <v>84</v>
      </c>
      <c r="AV287" s="13" t="s">
        <v>84</v>
      </c>
      <c r="AW287" s="13" t="s">
        <v>4</v>
      </c>
      <c r="AX287" s="13" t="s">
        <v>82</v>
      </c>
      <c r="AY287" s="239" t="s">
        <v>143</v>
      </c>
    </row>
    <row r="288" s="2" customFormat="1" ht="16.5" customHeight="1">
      <c r="A288" s="38"/>
      <c r="B288" s="39"/>
      <c r="C288" s="240" t="s">
        <v>307</v>
      </c>
      <c r="D288" s="240" t="s">
        <v>766</v>
      </c>
      <c r="E288" s="241" t="s">
        <v>912</v>
      </c>
      <c r="F288" s="242" t="s">
        <v>913</v>
      </c>
      <c r="G288" s="243" t="s">
        <v>194</v>
      </c>
      <c r="H288" s="244">
        <v>139.05000000000001</v>
      </c>
      <c r="I288" s="245"/>
      <c r="J288" s="246">
        <f>ROUND(I288*H288,2)</f>
        <v>0</v>
      </c>
      <c r="K288" s="242" t="s">
        <v>665</v>
      </c>
      <c r="L288" s="247"/>
      <c r="M288" s="248" t="s">
        <v>19</v>
      </c>
      <c r="N288" s="249" t="s">
        <v>45</v>
      </c>
      <c r="O288" s="84"/>
      <c r="P288" s="205">
        <f>O288*H288</f>
        <v>0</v>
      </c>
      <c r="Q288" s="205">
        <v>0.14999999999999999</v>
      </c>
      <c r="R288" s="205">
        <f>Q288*H288</f>
        <v>20.857500000000002</v>
      </c>
      <c r="S288" s="205">
        <v>0</v>
      </c>
      <c r="T288" s="20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7" t="s">
        <v>163</v>
      </c>
      <c r="AT288" s="207" t="s">
        <v>766</v>
      </c>
      <c r="AU288" s="207" t="s">
        <v>84</v>
      </c>
      <c r="AY288" s="17" t="s">
        <v>143</v>
      </c>
      <c r="BE288" s="208">
        <f>IF(N288="základní",J288,0)</f>
        <v>0</v>
      </c>
      <c r="BF288" s="208">
        <f>IF(N288="snížená",J288,0)</f>
        <v>0</v>
      </c>
      <c r="BG288" s="208">
        <f>IF(N288="zákl. přenesená",J288,0)</f>
        <v>0</v>
      </c>
      <c r="BH288" s="208">
        <f>IF(N288="sníž. přenesená",J288,0)</f>
        <v>0</v>
      </c>
      <c r="BI288" s="208">
        <f>IF(N288="nulová",J288,0)</f>
        <v>0</v>
      </c>
      <c r="BJ288" s="17" t="s">
        <v>82</v>
      </c>
      <c r="BK288" s="208">
        <f>ROUND(I288*H288,2)</f>
        <v>0</v>
      </c>
      <c r="BL288" s="17" t="s">
        <v>149</v>
      </c>
      <c r="BM288" s="207" t="s">
        <v>914</v>
      </c>
    </row>
    <row r="289" s="2" customFormat="1">
      <c r="A289" s="38"/>
      <c r="B289" s="39"/>
      <c r="C289" s="40"/>
      <c r="D289" s="209" t="s">
        <v>150</v>
      </c>
      <c r="E289" s="40"/>
      <c r="F289" s="210" t="s">
        <v>913</v>
      </c>
      <c r="G289" s="40"/>
      <c r="H289" s="40"/>
      <c r="I289" s="211"/>
      <c r="J289" s="40"/>
      <c r="K289" s="40"/>
      <c r="L289" s="44"/>
      <c r="M289" s="212"/>
      <c r="N289" s="213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150</v>
      </c>
      <c r="AU289" s="17" t="s">
        <v>84</v>
      </c>
    </row>
    <row r="290" s="13" customFormat="1">
      <c r="A290" s="13"/>
      <c r="B290" s="229"/>
      <c r="C290" s="230"/>
      <c r="D290" s="209" t="s">
        <v>685</v>
      </c>
      <c r="E290" s="231" t="s">
        <v>19</v>
      </c>
      <c r="F290" s="232" t="s">
        <v>792</v>
      </c>
      <c r="G290" s="230"/>
      <c r="H290" s="233">
        <v>135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685</v>
      </c>
      <c r="AU290" s="239" t="s">
        <v>84</v>
      </c>
      <c r="AV290" s="13" t="s">
        <v>84</v>
      </c>
      <c r="AW290" s="13" t="s">
        <v>35</v>
      </c>
      <c r="AX290" s="13" t="s">
        <v>82</v>
      </c>
      <c r="AY290" s="239" t="s">
        <v>143</v>
      </c>
    </row>
    <row r="291" s="13" customFormat="1">
      <c r="A291" s="13"/>
      <c r="B291" s="229"/>
      <c r="C291" s="230"/>
      <c r="D291" s="209" t="s">
        <v>685</v>
      </c>
      <c r="E291" s="230"/>
      <c r="F291" s="232" t="s">
        <v>915</v>
      </c>
      <c r="G291" s="230"/>
      <c r="H291" s="233">
        <v>139.05000000000001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685</v>
      </c>
      <c r="AU291" s="239" t="s">
        <v>84</v>
      </c>
      <c r="AV291" s="13" t="s">
        <v>84</v>
      </c>
      <c r="AW291" s="13" t="s">
        <v>4</v>
      </c>
      <c r="AX291" s="13" t="s">
        <v>82</v>
      </c>
      <c r="AY291" s="239" t="s">
        <v>143</v>
      </c>
    </row>
    <row r="292" s="2" customFormat="1" ht="21.75" customHeight="1">
      <c r="A292" s="38"/>
      <c r="B292" s="39"/>
      <c r="C292" s="196" t="s">
        <v>223</v>
      </c>
      <c r="D292" s="196" t="s">
        <v>144</v>
      </c>
      <c r="E292" s="197" t="s">
        <v>916</v>
      </c>
      <c r="F292" s="198" t="s">
        <v>917</v>
      </c>
      <c r="G292" s="199" t="s">
        <v>194</v>
      </c>
      <c r="H292" s="200">
        <v>240</v>
      </c>
      <c r="I292" s="201"/>
      <c r="J292" s="202">
        <f>ROUND(I292*H292,2)</f>
        <v>0</v>
      </c>
      <c r="K292" s="198" t="s">
        <v>665</v>
      </c>
      <c r="L292" s="44"/>
      <c r="M292" s="203" t="s">
        <v>19</v>
      </c>
      <c r="N292" s="204" t="s">
        <v>45</v>
      </c>
      <c r="O292" s="84"/>
      <c r="P292" s="205">
        <f>O292*H292</f>
        <v>0</v>
      </c>
      <c r="Q292" s="205">
        <v>0.11162</v>
      </c>
      <c r="R292" s="205">
        <f>Q292*H292</f>
        <v>26.788799999999998</v>
      </c>
      <c r="S292" s="205">
        <v>0</v>
      </c>
      <c r="T292" s="20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7" t="s">
        <v>149</v>
      </c>
      <c r="AT292" s="207" t="s">
        <v>144</v>
      </c>
      <c r="AU292" s="207" t="s">
        <v>84</v>
      </c>
      <c r="AY292" s="17" t="s">
        <v>143</v>
      </c>
      <c r="BE292" s="208">
        <f>IF(N292="základní",J292,0)</f>
        <v>0</v>
      </c>
      <c r="BF292" s="208">
        <f>IF(N292="snížená",J292,0)</f>
        <v>0</v>
      </c>
      <c r="BG292" s="208">
        <f>IF(N292="zákl. přenesená",J292,0)</f>
        <v>0</v>
      </c>
      <c r="BH292" s="208">
        <f>IF(N292="sníž. přenesená",J292,0)</f>
        <v>0</v>
      </c>
      <c r="BI292" s="208">
        <f>IF(N292="nulová",J292,0)</f>
        <v>0</v>
      </c>
      <c r="BJ292" s="17" t="s">
        <v>82</v>
      </c>
      <c r="BK292" s="208">
        <f>ROUND(I292*H292,2)</f>
        <v>0</v>
      </c>
      <c r="BL292" s="17" t="s">
        <v>149</v>
      </c>
      <c r="BM292" s="207" t="s">
        <v>918</v>
      </c>
    </row>
    <row r="293" s="2" customFormat="1">
      <c r="A293" s="38"/>
      <c r="B293" s="39"/>
      <c r="C293" s="40"/>
      <c r="D293" s="209" t="s">
        <v>150</v>
      </c>
      <c r="E293" s="40"/>
      <c r="F293" s="210" t="s">
        <v>919</v>
      </c>
      <c r="G293" s="40"/>
      <c r="H293" s="40"/>
      <c r="I293" s="211"/>
      <c r="J293" s="40"/>
      <c r="K293" s="40"/>
      <c r="L293" s="44"/>
      <c r="M293" s="212"/>
      <c r="N293" s="213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150</v>
      </c>
      <c r="AU293" s="17" t="s">
        <v>84</v>
      </c>
    </row>
    <row r="294" s="2" customFormat="1">
      <c r="A294" s="38"/>
      <c r="B294" s="39"/>
      <c r="C294" s="40"/>
      <c r="D294" s="227" t="s">
        <v>668</v>
      </c>
      <c r="E294" s="40"/>
      <c r="F294" s="228" t="s">
        <v>920</v>
      </c>
      <c r="G294" s="40"/>
      <c r="H294" s="40"/>
      <c r="I294" s="211"/>
      <c r="J294" s="40"/>
      <c r="K294" s="40"/>
      <c r="L294" s="44"/>
      <c r="M294" s="212"/>
      <c r="N294" s="213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668</v>
      </c>
      <c r="AU294" s="17" t="s">
        <v>84</v>
      </c>
    </row>
    <row r="295" s="13" customFormat="1">
      <c r="A295" s="13"/>
      <c r="B295" s="229"/>
      <c r="C295" s="230"/>
      <c r="D295" s="209" t="s">
        <v>685</v>
      </c>
      <c r="E295" s="231" t="s">
        <v>19</v>
      </c>
      <c r="F295" s="232" t="s">
        <v>921</v>
      </c>
      <c r="G295" s="230"/>
      <c r="H295" s="233">
        <v>222.65600000000001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685</v>
      </c>
      <c r="AU295" s="239" t="s">
        <v>84</v>
      </c>
      <c r="AV295" s="13" t="s">
        <v>84</v>
      </c>
      <c r="AW295" s="13" t="s">
        <v>35</v>
      </c>
      <c r="AX295" s="13" t="s">
        <v>74</v>
      </c>
      <c r="AY295" s="239" t="s">
        <v>143</v>
      </c>
    </row>
    <row r="296" s="13" customFormat="1">
      <c r="A296" s="13"/>
      <c r="B296" s="229"/>
      <c r="C296" s="230"/>
      <c r="D296" s="209" t="s">
        <v>685</v>
      </c>
      <c r="E296" s="231" t="s">
        <v>19</v>
      </c>
      <c r="F296" s="232" t="s">
        <v>922</v>
      </c>
      <c r="G296" s="230"/>
      <c r="H296" s="233">
        <v>17.344000000000001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685</v>
      </c>
      <c r="AU296" s="239" t="s">
        <v>84</v>
      </c>
      <c r="AV296" s="13" t="s">
        <v>84</v>
      </c>
      <c r="AW296" s="13" t="s">
        <v>35</v>
      </c>
      <c r="AX296" s="13" t="s">
        <v>74</v>
      </c>
      <c r="AY296" s="239" t="s">
        <v>143</v>
      </c>
    </row>
    <row r="297" s="2" customFormat="1" ht="16.5" customHeight="1">
      <c r="A297" s="38"/>
      <c r="B297" s="39"/>
      <c r="C297" s="240" t="s">
        <v>314</v>
      </c>
      <c r="D297" s="240" t="s">
        <v>766</v>
      </c>
      <c r="E297" s="241" t="s">
        <v>912</v>
      </c>
      <c r="F297" s="242" t="s">
        <v>913</v>
      </c>
      <c r="G297" s="243" t="s">
        <v>194</v>
      </c>
      <c r="H297" s="244">
        <v>229.33600000000001</v>
      </c>
      <c r="I297" s="245"/>
      <c r="J297" s="246">
        <f>ROUND(I297*H297,2)</f>
        <v>0</v>
      </c>
      <c r="K297" s="242" t="s">
        <v>665</v>
      </c>
      <c r="L297" s="247"/>
      <c r="M297" s="248" t="s">
        <v>19</v>
      </c>
      <c r="N297" s="249" t="s">
        <v>45</v>
      </c>
      <c r="O297" s="84"/>
      <c r="P297" s="205">
        <f>O297*H297</f>
        <v>0</v>
      </c>
      <c r="Q297" s="205">
        <v>0.14999999999999999</v>
      </c>
      <c r="R297" s="205">
        <f>Q297*H297</f>
        <v>34.400399999999998</v>
      </c>
      <c r="S297" s="205">
        <v>0</v>
      </c>
      <c r="T297" s="20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7" t="s">
        <v>163</v>
      </c>
      <c r="AT297" s="207" t="s">
        <v>766</v>
      </c>
      <c r="AU297" s="207" t="s">
        <v>84</v>
      </c>
      <c r="AY297" s="17" t="s">
        <v>143</v>
      </c>
      <c r="BE297" s="208">
        <f>IF(N297="základní",J297,0)</f>
        <v>0</v>
      </c>
      <c r="BF297" s="208">
        <f>IF(N297="snížená",J297,0)</f>
        <v>0</v>
      </c>
      <c r="BG297" s="208">
        <f>IF(N297="zákl. přenesená",J297,0)</f>
        <v>0</v>
      </c>
      <c r="BH297" s="208">
        <f>IF(N297="sníž. přenesená",J297,0)</f>
        <v>0</v>
      </c>
      <c r="BI297" s="208">
        <f>IF(N297="nulová",J297,0)</f>
        <v>0</v>
      </c>
      <c r="BJ297" s="17" t="s">
        <v>82</v>
      </c>
      <c r="BK297" s="208">
        <f>ROUND(I297*H297,2)</f>
        <v>0</v>
      </c>
      <c r="BL297" s="17" t="s">
        <v>149</v>
      </c>
      <c r="BM297" s="207" t="s">
        <v>923</v>
      </c>
    </row>
    <row r="298" s="2" customFormat="1">
      <c r="A298" s="38"/>
      <c r="B298" s="39"/>
      <c r="C298" s="40"/>
      <c r="D298" s="209" t="s">
        <v>150</v>
      </c>
      <c r="E298" s="40"/>
      <c r="F298" s="210" t="s">
        <v>913</v>
      </c>
      <c r="G298" s="40"/>
      <c r="H298" s="40"/>
      <c r="I298" s="211"/>
      <c r="J298" s="40"/>
      <c r="K298" s="40"/>
      <c r="L298" s="44"/>
      <c r="M298" s="212"/>
      <c r="N298" s="213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150</v>
      </c>
      <c r="AU298" s="17" t="s">
        <v>84</v>
      </c>
    </row>
    <row r="299" s="13" customFormat="1">
      <c r="A299" s="13"/>
      <c r="B299" s="229"/>
      <c r="C299" s="230"/>
      <c r="D299" s="209" t="s">
        <v>685</v>
      </c>
      <c r="E299" s="231" t="s">
        <v>19</v>
      </c>
      <c r="F299" s="232" t="s">
        <v>921</v>
      </c>
      <c r="G299" s="230"/>
      <c r="H299" s="233">
        <v>222.65600000000001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685</v>
      </c>
      <c r="AU299" s="239" t="s">
        <v>84</v>
      </c>
      <c r="AV299" s="13" t="s">
        <v>84</v>
      </c>
      <c r="AW299" s="13" t="s">
        <v>35</v>
      </c>
      <c r="AX299" s="13" t="s">
        <v>74</v>
      </c>
      <c r="AY299" s="239" t="s">
        <v>143</v>
      </c>
    </row>
    <row r="300" s="13" customFormat="1">
      <c r="A300" s="13"/>
      <c r="B300" s="229"/>
      <c r="C300" s="230"/>
      <c r="D300" s="209" t="s">
        <v>685</v>
      </c>
      <c r="E300" s="230"/>
      <c r="F300" s="232" t="s">
        <v>924</v>
      </c>
      <c r="G300" s="230"/>
      <c r="H300" s="233">
        <v>229.33600000000001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685</v>
      </c>
      <c r="AU300" s="239" t="s">
        <v>84</v>
      </c>
      <c r="AV300" s="13" t="s">
        <v>84</v>
      </c>
      <c r="AW300" s="13" t="s">
        <v>4</v>
      </c>
      <c r="AX300" s="13" t="s">
        <v>82</v>
      </c>
      <c r="AY300" s="239" t="s">
        <v>143</v>
      </c>
    </row>
    <row r="301" s="2" customFormat="1" ht="16.5" customHeight="1">
      <c r="A301" s="38"/>
      <c r="B301" s="39"/>
      <c r="C301" s="240" t="s">
        <v>226</v>
      </c>
      <c r="D301" s="240" t="s">
        <v>766</v>
      </c>
      <c r="E301" s="241" t="s">
        <v>925</v>
      </c>
      <c r="F301" s="242" t="s">
        <v>926</v>
      </c>
      <c r="G301" s="243" t="s">
        <v>194</v>
      </c>
      <c r="H301" s="244">
        <v>17.864000000000001</v>
      </c>
      <c r="I301" s="245"/>
      <c r="J301" s="246">
        <f>ROUND(I301*H301,2)</f>
        <v>0</v>
      </c>
      <c r="K301" s="242" t="s">
        <v>665</v>
      </c>
      <c r="L301" s="247"/>
      <c r="M301" s="248" t="s">
        <v>19</v>
      </c>
      <c r="N301" s="249" t="s">
        <v>45</v>
      </c>
      <c r="O301" s="84"/>
      <c r="P301" s="205">
        <f>O301*H301</f>
        <v>0</v>
      </c>
      <c r="Q301" s="205">
        <v>0.17599999999999999</v>
      </c>
      <c r="R301" s="205">
        <f>Q301*H301</f>
        <v>3.1440639999999997</v>
      </c>
      <c r="S301" s="205">
        <v>0</v>
      </c>
      <c r="T301" s="20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7" t="s">
        <v>163</v>
      </c>
      <c r="AT301" s="207" t="s">
        <v>766</v>
      </c>
      <c r="AU301" s="207" t="s">
        <v>84</v>
      </c>
      <c r="AY301" s="17" t="s">
        <v>143</v>
      </c>
      <c r="BE301" s="208">
        <f>IF(N301="základní",J301,0)</f>
        <v>0</v>
      </c>
      <c r="BF301" s="208">
        <f>IF(N301="snížená",J301,0)</f>
        <v>0</v>
      </c>
      <c r="BG301" s="208">
        <f>IF(N301="zákl. přenesená",J301,0)</f>
        <v>0</v>
      </c>
      <c r="BH301" s="208">
        <f>IF(N301="sníž. přenesená",J301,0)</f>
        <v>0</v>
      </c>
      <c r="BI301" s="208">
        <f>IF(N301="nulová",J301,0)</f>
        <v>0</v>
      </c>
      <c r="BJ301" s="17" t="s">
        <v>82</v>
      </c>
      <c r="BK301" s="208">
        <f>ROUND(I301*H301,2)</f>
        <v>0</v>
      </c>
      <c r="BL301" s="17" t="s">
        <v>149</v>
      </c>
      <c r="BM301" s="207" t="s">
        <v>927</v>
      </c>
    </row>
    <row r="302" s="2" customFormat="1">
      <c r="A302" s="38"/>
      <c r="B302" s="39"/>
      <c r="C302" s="40"/>
      <c r="D302" s="209" t="s">
        <v>150</v>
      </c>
      <c r="E302" s="40"/>
      <c r="F302" s="210" t="s">
        <v>926</v>
      </c>
      <c r="G302" s="40"/>
      <c r="H302" s="40"/>
      <c r="I302" s="211"/>
      <c r="J302" s="40"/>
      <c r="K302" s="40"/>
      <c r="L302" s="44"/>
      <c r="M302" s="212"/>
      <c r="N302" s="213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150</v>
      </c>
      <c r="AU302" s="17" t="s">
        <v>84</v>
      </c>
    </row>
    <row r="303" s="13" customFormat="1">
      <c r="A303" s="13"/>
      <c r="B303" s="229"/>
      <c r="C303" s="230"/>
      <c r="D303" s="209" t="s">
        <v>685</v>
      </c>
      <c r="E303" s="231" t="s">
        <v>19</v>
      </c>
      <c r="F303" s="232" t="s">
        <v>922</v>
      </c>
      <c r="G303" s="230"/>
      <c r="H303" s="233">
        <v>17.344000000000001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685</v>
      </c>
      <c r="AU303" s="239" t="s">
        <v>84</v>
      </c>
      <c r="AV303" s="13" t="s">
        <v>84</v>
      </c>
      <c r="AW303" s="13" t="s">
        <v>35</v>
      </c>
      <c r="AX303" s="13" t="s">
        <v>82</v>
      </c>
      <c r="AY303" s="239" t="s">
        <v>143</v>
      </c>
    </row>
    <row r="304" s="13" customFormat="1">
      <c r="A304" s="13"/>
      <c r="B304" s="229"/>
      <c r="C304" s="230"/>
      <c r="D304" s="209" t="s">
        <v>685</v>
      </c>
      <c r="E304" s="230"/>
      <c r="F304" s="232" t="s">
        <v>928</v>
      </c>
      <c r="G304" s="230"/>
      <c r="H304" s="233">
        <v>17.864000000000001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685</v>
      </c>
      <c r="AU304" s="239" t="s">
        <v>84</v>
      </c>
      <c r="AV304" s="13" t="s">
        <v>84</v>
      </c>
      <c r="AW304" s="13" t="s">
        <v>4</v>
      </c>
      <c r="AX304" s="13" t="s">
        <v>82</v>
      </c>
      <c r="AY304" s="239" t="s">
        <v>143</v>
      </c>
    </row>
    <row r="305" s="11" customFormat="1" ht="22.8" customHeight="1">
      <c r="A305" s="11"/>
      <c r="B305" s="182"/>
      <c r="C305" s="183"/>
      <c r="D305" s="184" t="s">
        <v>73</v>
      </c>
      <c r="E305" s="225" t="s">
        <v>163</v>
      </c>
      <c r="F305" s="225" t="s">
        <v>929</v>
      </c>
      <c r="G305" s="183"/>
      <c r="H305" s="183"/>
      <c r="I305" s="186"/>
      <c r="J305" s="226">
        <f>BK305</f>
        <v>0</v>
      </c>
      <c r="K305" s="183"/>
      <c r="L305" s="188"/>
      <c r="M305" s="189"/>
      <c r="N305" s="190"/>
      <c r="O305" s="190"/>
      <c r="P305" s="191">
        <f>SUM(P306:P345)</f>
        <v>0</v>
      </c>
      <c r="Q305" s="190"/>
      <c r="R305" s="191">
        <f>SUM(R306:R345)</f>
        <v>11.77934</v>
      </c>
      <c r="S305" s="190"/>
      <c r="T305" s="192">
        <f>SUM(T306:T345)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193" t="s">
        <v>82</v>
      </c>
      <c r="AT305" s="194" t="s">
        <v>73</v>
      </c>
      <c r="AU305" s="194" t="s">
        <v>82</v>
      </c>
      <c r="AY305" s="193" t="s">
        <v>143</v>
      </c>
      <c r="BK305" s="195">
        <f>SUM(BK306:BK345)</f>
        <v>0</v>
      </c>
    </row>
    <row r="306" s="2" customFormat="1" ht="16.5" customHeight="1">
      <c r="A306" s="38"/>
      <c r="B306" s="39"/>
      <c r="C306" s="196" t="s">
        <v>247</v>
      </c>
      <c r="D306" s="196" t="s">
        <v>144</v>
      </c>
      <c r="E306" s="197" t="s">
        <v>930</v>
      </c>
      <c r="F306" s="198" t="s">
        <v>931</v>
      </c>
      <c r="G306" s="199" t="s">
        <v>245</v>
      </c>
      <c r="H306" s="200">
        <v>11</v>
      </c>
      <c r="I306" s="201"/>
      <c r="J306" s="202">
        <f>ROUND(I306*H306,2)</f>
        <v>0</v>
      </c>
      <c r="K306" s="198" t="s">
        <v>665</v>
      </c>
      <c r="L306" s="44"/>
      <c r="M306" s="203" t="s">
        <v>19</v>
      </c>
      <c r="N306" s="204" t="s">
        <v>45</v>
      </c>
      <c r="O306" s="84"/>
      <c r="P306" s="205">
        <f>O306*H306</f>
        <v>0</v>
      </c>
      <c r="Q306" s="205">
        <v>0.12422</v>
      </c>
      <c r="R306" s="205">
        <f>Q306*H306</f>
        <v>1.36642</v>
      </c>
      <c r="S306" s="205">
        <v>0</v>
      </c>
      <c r="T306" s="20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07" t="s">
        <v>149</v>
      </c>
      <c r="AT306" s="207" t="s">
        <v>144</v>
      </c>
      <c r="AU306" s="207" t="s">
        <v>84</v>
      </c>
      <c r="AY306" s="17" t="s">
        <v>143</v>
      </c>
      <c r="BE306" s="208">
        <f>IF(N306="základní",J306,0)</f>
        <v>0</v>
      </c>
      <c r="BF306" s="208">
        <f>IF(N306="snížená",J306,0)</f>
        <v>0</v>
      </c>
      <c r="BG306" s="208">
        <f>IF(N306="zákl. přenesená",J306,0)</f>
        <v>0</v>
      </c>
      <c r="BH306" s="208">
        <f>IF(N306="sníž. přenesená",J306,0)</f>
        <v>0</v>
      </c>
      <c r="BI306" s="208">
        <f>IF(N306="nulová",J306,0)</f>
        <v>0</v>
      </c>
      <c r="BJ306" s="17" t="s">
        <v>82</v>
      </c>
      <c r="BK306" s="208">
        <f>ROUND(I306*H306,2)</f>
        <v>0</v>
      </c>
      <c r="BL306" s="17" t="s">
        <v>149</v>
      </c>
      <c r="BM306" s="207" t="s">
        <v>932</v>
      </c>
    </row>
    <row r="307" s="2" customFormat="1">
      <c r="A307" s="38"/>
      <c r="B307" s="39"/>
      <c r="C307" s="40"/>
      <c r="D307" s="209" t="s">
        <v>150</v>
      </c>
      <c r="E307" s="40"/>
      <c r="F307" s="210" t="s">
        <v>933</v>
      </c>
      <c r="G307" s="40"/>
      <c r="H307" s="40"/>
      <c r="I307" s="211"/>
      <c r="J307" s="40"/>
      <c r="K307" s="40"/>
      <c r="L307" s="44"/>
      <c r="M307" s="212"/>
      <c r="N307" s="213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150</v>
      </c>
      <c r="AU307" s="17" t="s">
        <v>84</v>
      </c>
    </row>
    <row r="308" s="2" customFormat="1">
      <c r="A308" s="38"/>
      <c r="B308" s="39"/>
      <c r="C308" s="40"/>
      <c r="D308" s="227" t="s">
        <v>668</v>
      </c>
      <c r="E308" s="40"/>
      <c r="F308" s="228" t="s">
        <v>934</v>
      </c>
      <c r="G308" s="40"/>
      <c r="H308" s="40"/>
      <c r="I308" s="211"/>
      <c r="J308" s="40"/>
      <c r="K308" s="40"/>
      <c r="L308" s="44"/>
      <c r="M308" s="212"/>
      <c r="N308" s="213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668</v>
      </c>
      <c r="AU308" s="17" t="s">
        <v>84</v>
      </c>
    </row>
    <row r="309" s="2" customFormat="1" ht="16.5" customHeight="1">
      <c r="A309" s="38"/>
      <c r="B309" s="39"/>
      <c r="C309" s="240" t="s">
        <v>233</v>
      </c>
      <c r="D309" s="240" t="s">
        <v>766</v>
      </c>
      <c r="E309" s="241" t="s">
        <v>935</v>
      </c>
      <c r="F309" s="242" t="s">
        <v>936</v>
      </c>
      <c r="G309" s="243" t="s">
        <v>245</v>
      </c>
      <c r="H309" s="244">
        <v>11</v>
      </c>
      <c r="I309" s="245"/>
      <c r="J309" s="246">
        <f>ROUND(I309*H309,2)</f>
        <v>0</v>
      </c>
      <c r="K309" s="242" t="s">
        <v>665</v>
      </c>
      <c r="L309" s="247"/>
      <c r="M309" s="248" t="s">
        <v>19</v>
      </c>
      <c r="N309" s="249" t="s">
        <v>45</v>
      </c>
      <c r="O309" s="84"/>
      <c r="P309" s="205">
        <f>O309*H309</f>
        <v>0</v>
      </c>
      <c r="Q309" s="205">
        <v>0.067000000000000004</v>
      </c>
      <c r="R309" s="205">
        <f>Q309*H309</f>
        <v>0.7370000000000001</v>
      </c>
      <c r="S309" s="205">
        <v>0</v>
      </c>
      <c r="T309" s="20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7" t="s">
        <v>163</v>
      </c>
      <c r="AT309" s="207" t="s">
        <v>766</v>
      </c>
      <c r="AU309" s="207" t="s">
        <v>84</v>
      </c>
      <c r="AY309" s="17" t="s">
        <v>143</v>
      </c>
      <c r="BE309" s="208">
        <f>IF(N309="základní",J309,0)</f>
        <v>0</v>
      </c>
      <c r="BF309" s="208">
        <f>IF(N309="snížená",J309,0)</f>
        <v>0</v>
      </c>
      <c r="BG309" s="208">
        <f>IF(N309="zákl. přenesená",J309,0)</f>
        <v>0</v>
      </c>
      <c r="BH309" s="208">
        <f>IF(N309="sníž. přenesená",J309,0)</f>
        <v>0</v>
      </c>
      <c r="BI309" s="208">
        <f>IF(N309="nulová",J309,0)</f>
        <v>0</v>
      </c>
      <c r="BJ309" s="17" t="s">
        <v>82</v>
      </c>
      <c r="BK309" s="208">
        <f>ROUND(I309*H309,2)</f>
        <v>0</v>
      </c>
      <c r="BL309" s="17" t="s">
        <v>149</v>
      </c>
      <c r="BM309" s="207" t="s">
        <v>937</v>
      </c>
    </row>
    <row r="310" s="2" customFormat="1">
      <c r="A310" s="38"/>
      <c r="B310" s="39"/>
      <c r="C310" s="40"/>
      <c r="D310" s="209" t="s">
        <v>150</v>
      </c>
      <c r="E310" s="40"/>
      <c r="F310" s="210" t="s">
        <v>936</v>
      </c>
      <c r="G310" s="40"/>
      <c r="H310" s="40"/>
      <c r="I310" s="211"/>
      <c r="J310" s="40"/>
      <c r="K310" s="40"/>
      <c r="L310" s="44"/>
      <c r="M310" s="212"/>
      <c r="N310" s="213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150</v>
      </c>
      <c r="AU310" s="17" t="s">
        <v>84</v>
      </c>
    </row>
    <row r="311" s="2" customFormat="1" ht="16.5" customHeight="1">
      <c r="A311" s="38"/>
      <c r="B311" s="39"/>
      <c r="C311" s="196" t="s">
        <v>334</v>
      </c>
      <c r="D311" s="196" t="s">
        <v>144</v>
      </c>
      <c r="E311" s="197" t="s">
        <v>938</v>
      </c>
      <c r="F311" s="198" t="s">
        <v>939</v>
      </c>
      <c r="G311" s="199" t="s">
        <v>245</v>
      </c>
      <c r="H311" s="200">
        <v>11</v>
      </c>
      <c r="I311" s="201"/>
      <c r="J311" s="202">
        <f>ROUND(I311*H311,2)</f>
        <v>0</v>
      </c>
      <c r="K311" s="198" t="s">
        <v>665</v>
      </c>
      <c r="L311" s="44"/>
      <c r="M311" s="203" t="s">
        <v>19</v>
      </c>
      <c r="N311" s="204" t="s">
        <v>45</v>
      </c>
      <c r="O311" s="84"/>
      <c r="P311" s="205">
        <f>O311*H311</f>
        <v>0</v>
      </c>
      <c r="Q311" s="205">
        <v>0.02972</v>
      </c>
      <c r="R311" s="205">
        <f>Q311*H311</f>
        <v>0.32691999999999999</v>
      </c>
      <c r="S311" s="205">
        <v>0</v>
      </c>
      <c r="T311" s="20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7" t="s">
        <v>149</v>
      </c>
      <c r="AT311" s="207" t="s">
        <v>144</v>
      </c>
      <c r="AU311" s="207" t="s">
        <v>84</v>
      </c>
      <c r="AY311" s="17" t="s">
        <v>143</v>
      </c>
      <c r="BE311" s="208">
        <f>IF(N311="základní",J311,0)</f>
        <v>0</v>
      </c>
      <c r="BF311" s="208">
        <f>IF(N311="snížená",J311,0)</f>
        <v>0</v>
      </c>
      <c r="BG311" s="208">
        <f>IF(N311="zákl. přenesená",J311,0)</f>
        <v>0</v>
      </c>
      <c r="BH311" s="208">
        <f>IF(N311="sníž. přenesená",J311,0)</f>
        <v>0</v>
      </c>
      <c r="BI311" s="208">
        <f>IF(N311="nulová",J311,0)</f>
        <v>0</v>
      </c>
      <c r="BJ311" s="17" t="s">
        <v>82</v>
      </c>
      <c r="BK311" s="208">
        <f>ROUND(I311*H311,2)</f>
        <v>0</v>
      </c>
      <c r="BL311" s="17" t="s">
        <v>149</v>
      </c>
      <c r="BM311" s="207" t="s">
        <v>940</v>
      </c>
    </row>
    <row r="312" s="2" customFormat="1">
      <c r="A312" s="38"/>
      <c r="B312" s="39"/>
      <c r="C312" s="40"/>
      <c r="D312" s="209" t="s">
        <v>150</v>
      </c>
      <c r="E312" s="40"/>
      <c r="F312" s="210" t="s">
        <v>941</v>
      </c>
      <c r="G312" s="40"/>
      <c r="H312" s="40"/>
      <c r="I312" s="211"/>
      <c r="J312" s="40"/>
      <c r="K312" s="40"/>
      <c r="L312" s="44"/>
      <c r="M312" s="212"/>
      <c r="N312" s="213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150</v>
      </c>
      <c r="AU312" s="17" t="s">
        <v>84</v>
      </c>
    </row>
    <row r="313" s="2" customFormat="1">
      <c r="A313" s="38"/>
      <c r="B313" s="39"/>
      <c r="C313" s="40"/>
      <c r="D313" s="227" t="s">
        <v>668</v>
      </c>
      <c r="E313" s="40"/>
      <c r="F313" s="228" t="s">
        <v>942</v>
      </c>
      <c r="G313" s="40"/>
      <c r="H313" s="40"/>
      <c r="I313" s="211"/>
      <c r="J313" s="40"/>
      <c r="K313" s="40"/>
      <c r="L313" s="44"/>
      <c r="M313" s="212"/>
      <c r="N313" s="213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668</v>
      </c>
      <c r="AU313" s="17" t="s">
        <v>84</v>
      </c>
    </row>
    <row r="314" s="2" customFormat="1" ht="16.5" customHeight="1">
      <c r="A314" s="38"/>
      <c r="B314" s="39"/>
      <c r="C314" s="240" t="s">
        <v>237</v>
      </c>
      <c r="D314" s="240" t="s">
        <v>766</v>
      </c>
      <c r="E314" s="241" t="s">
        <v>943</v>
      </c>
      <c r="F314" s="242" t="s">
        <v>944</v>
      </c>
      <c r="G314" s="243" t="s">
        <v>245</v>
      </c>
      <c r="H314" s="244">
        <v>11</v>
      </c>
      <c r="I314" s="245"/>
      <c r="J314" s="246">
        <f>ROUND(I314*H314,2)</f>
        <v>0</v>
      </c>
      <c r="K314" s="242" t="s">
        <v>665</v>
      </c>
      <c r="L314" s="247"/>
      <c r="M314" s="248" t="s">
        <v>19</v>
      </c>
      <c r="N314" s="249" t="s">
        <v>45</v>
      </c>
      <c r="O314" s="84"/>
      <c r="P314" s="205">
        <f>O314*H314</f>
        <v>0</v>
      </c>
      <c r="Q314" s="205">
        <v>0.112</v>
      </c>
      <c r="R314" s="205">
        <f>Q314*H314</f>
        <v>1.232</v>
      </c>
      <c r="S314" s="205">
        <v>0</v>
      </c>
      <c r="T314" s="20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07" t="s">
        <v>163</v>
      </c>
      <c r="AT314" s="207" t="s">
        <v>766</v>
      </c>
      <c r="AU314" s="207" t="s">
        <v>84</v>
      </c>
      <c r="AY314" s="17" t="s">
        <v>143</v>
      </c>
      <c r="BE314" s="208">
        <f>IF(N314="základní",J314,0)</f>
        <v>0</v>
      </c>
      <c r="BF314" s="208">
        <f>IF(N314="snížená",J314,0)</f>
        <v>0</v>
      </c>
      <c r="BG314" s="208">
        <f>IF(N314="zákl. přenesená",J314,0)</f>
        <v>0</v>
      </c>
      <c r="BH314" s="208">
        <f>IF(N314="sníž. přenesená",J314,0)</f>
        <v>0</v>
      </c>
      <c r="BI314" s="208">
        <f>IF(N314="nulová",J314,0)</f>
        <v>0</v>
      </c>
      <c r="BJ314" s="17" t="s">
        <v>82</v>
      </c>
      <c r="BK314" s="208">
        <f>ROUND(I314*H314,2)</f>
        <v>0</v>
      </c>
      <c r="BL314" s="17" t="s">
        <v>149</v>
      </c>
      <c r="BM314" s="207" t="s">
        <v>945</v>
      </c>
    </row>
    <row r="315" s="2" customFormat="1">
      <c r="A315" s="38"/>
      <c r="B315" s="39"/>
      <c r="C315" s="40"/>
      <c r="D315" s="209" t="s">
        <v>150</v>
      </c>
      <c r="E315" s="40"/>
      <c r="F315" s="210" t="s">
        <v>944</v>
      </c>
      <c r="G315" s="40"/>
      <c r="H315" s="40"/>
      <c r="I315" s="211"/>
      <c r="J315" s="40"/>
      <c r="K315" s="40"/>
      <c r="L315" s="44"/>
      <c r="M315" s="212"/>
      <c r="N315" s="213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150</v>
      </c>
      <c r="AU315" s="17" t="s">
        <v>84</v>
      </c>
    </row>
    <row r="316" s="2" customFormat="1" ht="16.5" customHeight="1">
      <c r="A316" s="38"/>
      <c r="B316" s="39"/>
      <c r="C316" s="240" t="s">
        <v>342</v>
      </c>
      <c r="D316" s="240" t="s">
        <v>766</v>
      </c>
      <c r="E316" s="241" t="s">
        <v>946</v>
      </c>
      <c r="F316" s="242" t="s">
        <v>947</v>
      </c>
      <c r="G316" s="243" t="s">
        <v>245</v>
      </c>
      <c r="H316" s="244">
        <v>11</v>
      </c>
      <c r="I316" s="245"/>
      <c r="J316" s="246">
        <f>ROUND(I316*H316,2)</f>
        <v>0</v>
      </c>
      <c r="K316" s="242" t="s">
        <v>665</v>
      </c>
      <c r="L316" s="247"/>
      <c r="M316" s="248" t="s">
        <v>19</v>
      </c>
      <c r="N316" s="249" t="s">
        <v>45</v>
      </c>
      <c r="O316" s="84"/>
      <c r="P316" s="205">
        <f>O316*H316</f>
        <v>0</v>
      </c>
      <c r="Q316" s="205">
        <v>0.027</v>
      </c>
      <c r="R316" s="205">
        <f>Q316*H316</f>
        <v>0.29699999999999999</v>
      </c>
      <c r="S316" s="205">
        <v>0</v>
      </c>
      <c r="T316" s="20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7" t="s">
        <v>163</v>
      </c>
      <c r="AT316" s="207" t="s">
        <v>766</v>
      </c>
      <c r="AU316" s="207" t="s">
        <v>84</v>
      </c>
      <c r="AY316" s="17" t="s">
        <v>143</v>
      </c>
      <c r="BE316" s="208">
        <f>IF(N316="základní",J316,0)</f>
        <v>0</v>
      </c>
      <c r="BF316" s="208">
        <f>IF(N316="snížená",J316,0)</f>
        <v>0</v>
      </c>
      <c r="BG316" s="208">
        <f>IF(N316="zákl. přenesená",J316,0)</f>
        <v>0</v>
      </c>
      <c r="BH316" s="208">
        <f>IF(N316="sníž. přenesená",J316,0)</f>
        <v>0</v>
      </c>
      <c r="BI316" s="208">
        <f>IF(N316="nulová",J316,0)</f>
        <v>0</v>
      </c>
      <c r="BJ316" s="17" t="s">
        <v>82</v>
      </c>
      <c r="BK316" s="208">
        <f>ROUND(I316*H316,2)</f>
        <v>0</v>
      </c>
      <c r="BL316" s="17" t="s">
        <v>149</v>
      </c>
      <c r="BM316" s="207" t="s">
        <v>948</v>
      </c>
    </row>
    <row r="317" s="2" customFormat="1">
      <c r="A317" s="38"/>
      <c r="B317" s="39"/>
      <c r="C317" s="40"/>
      <c r="D317" s="209" t="s">
        <v>150</v>
      </c>
      <c r="E317" s="40"/>
      <c r="F317" s="210" t="s">
        <v>947</v>
      </c>
      <c r="G317" s="40"/>
      <c r="H317" s="40"/>
      <c r="I317" s="211"/>
      <c r="J317" s="40"/>
      <c r="K317" s="40"/>
      <c r="L317" s="44"/>
      <c r="M317" s="212"/>
      <c r="N317" s="213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150</v>
      </c>
      <c r="AU317" s="17" t="s">
        <v>84</v>
      </c>
    </row>
    <row r="318" s="2" customFormat="1" ht="16.5" customHeight="1">
      <c r="A318" s="38"/>
      <c r="B318" s="39"/>
      <c r="C318" s="196" t="s">
        <v>241</v>
      </c>
      <c r="D318" s="196" t="s">
        <v>144</v>
      </c>
      <c r="E318" s="197" t="s">
        <v>949</v>
      </c>
      <c r="F318" s="198" t="s">
        <v>950</v>
      </c>
      <c r="G318" s="199" t="s">
        <v>245</v>
      </c>
      <c r="H318" s="200">
        <v>11</v>
      </c>
      <c r="I318" s="201"/>
      <c r="J318" s="202">
        <f>ROUND(I318*H318,2)</f>
        <v>0</v>
      </c>
      <c r="K318" s="198" t="s">
        <v>665</v>
      </c>
      <c r="L318" s="44"/>
      <c r="M318" s="203" t="s">
        <v>19</v>
      </c>
      <c r="N318" s="204" t="s">
        <v>45</v>
      </c>
      <c r="O318" s="84"/>
      <c r="P318" s="205">
        <f>O318*H318</f>
        <v>0</v>
      </c>
      <c r="Q318" s="205">
        <v>0.02972</v>
      </c>
      <c r="R318" s="205">
        <f>Q318*H318</f>
        <v>0.32691999999999999</v>
      </c>
      <c r="S318" s="205">
        <v>0</v>
      </c>
      <c r="T318" s="20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7" t="s">
        <v>149</v>
      </c>
      <c r="AT318" s="207" t="s">
        <v>144</v>
      </c>
      <c r="AU318" s="207" t="s">
        <v>84</v>
      </c>
      <c r="AY318" s="17" t="s">
        <v>143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7" t="s">
        <v>82</v>
      </c>
      <c r="BK318" s="208">
        <f>ROUND(I318*H318,2)</f>
        <v>0</v>
      </c>
      <c r="BL318" s="17" t="s">
        <v>149</v>
      </c>
      <c r="BM318" s="207" t="s">
        <v>951</v>
      </c>
    </row>
    <row r="319" s="2" customFormat="1">
      <c r="A319" s="38"/>
      <c r="B319" s="39"/>
      <c r="C319" s="40"/>
      <c r="D319" s="209" t="s">
        <v>150</v>
      </c>
      <c r="E319" s="40"/>
      <c r="F319" s="210" t="s">
        <v>952</v>
      </c>
      <c r="G319" s="40"/>
      <c r="H319" s="40"/>
      <c r="I319" s="211"/>
      <c r="J319" s="40"/>
      <c r="K319" s="40"/>
      <c r="L319" s="44"/>
      <c r="M319" s="212"/>
      <c r="N319" s="213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150</v>
      </c>
      <c r="AU319" s="17" t="s">
        <v>84</v>
      </c>
    </row>
    <row r="320" s="2" customFormat="1">
      <c r="A320" s="38"/>
      <c r="B320" s="39"/>
      <c r="C320" s="40"/>
      <c r="D320" s="227" t="s">
        <v>668</v>
      </c>
      <c r="E320" s="40"/>
      <c r="F320" s="228" t="s">
        <v>953</v>
      </c>
      <c r="G320" s="40"/>
      <c r="H320" s="40"/>
      <c r="I320" s="211"/>
      <c r="J320" s="40"/>
      <c r="K320" s="40"/>
      <c r="L320" s="44"/>
      <c r="M320" s="212"/>
      <c r="N320" s="213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668</v>
      </c>
      <c r="AU320" s="17" t="s">
        <v>84</v>
      </c>
    </row>
    <row r="321" s="2" customFormat="1" ht="16.5" customHeight="1">
      <c r="A321" s="38"/>
      <c r="B321" s="39"/>
      <c r="C321" s="240" t="s">
        <v>349</v>
      </c>
      <c r="D321" s="240" t="s">
        <v>766</v>
      </c>
      <c r="E321" s="241" t="s">
        <v>954</v>
      </c>
      <c r="F321" s="242" t="s">
        <v>955</v>
      </c>
      <c r="G321" s="243" t="s">
        <v>245</v>
      </c>
      <c r="H321" s="244">
        <v>11</v>
      </c>
      <c r="I321" s="245"/>
      <c r="J321" s="246">
        <f>ROUND(I321*H321,2)</f>
        <v>0</v>
      </c>
      <c r="K321" s="242" t="s">
        <v>665</v>
      </c>
      <c r="L321" s="247"/>
      <c r="M321" s="248" t="s">
        <v>19</v>
      </c>
      <c r="N321" s="249" t="s">
        <v>45</v>
      </c>
      <c r="O321" s="84"/>
      <c r="P321" s="205">
        <f>O321*H321</f>
        <v>0</v>
      </c>
      <c r="Q321" s="205">
        <v>0.053999999999999999</v>
      </c>
      <c r="R321" s="205">
        <f>Q321*H321</f>
        <v>0.59399999999999997</v>
      </c>
      <c r="S321" s="205">
        <v>0</v>
      </c>
      <c r="T321" s="20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07" t="s">
        <v>163</v>
      </c>
      <c r="AT321" s="207" t="s">
        <v>766</v>
      </c>
      <c r="AU321" s="207" t="s">
        <v>84</v>
      </c>
      <c r="AY321" s="17" t="s">
        <v>143</v>
      </c>
      <c r="BE321" s="208">
        <f>IF(N321="základní",J321,0)</f>
        <v>0</v>
      </c>
      <c r="BF321" s="208">
        <f>IF(N321="snížená",J321,0)</f>
        <v>0</v>
      </c>
      <c r="BG321" s="208">
        <f>IF(N321="zákl. přenesená",J321,0)</f>
        <v>0</v>
      </c>
      <c r="BH321" s="208">
        <f>IF(N321="sníž. přenesená",J321,0)</f>
        <v>0</v>
      </c>
      <c r="BI321" s="208">
        <f>IF(N321="nulová",J321,0)</f>
        <v>0</v>
      </c>
      <c r="BJ321" s="17" t="s">
        <v>82</v>
      </c>
      <c r="BK321" s="208">
        <f>ROUND(I321*H321,2)</f>
        <v>0</v>
      </c>
      <c r="BL321" s="17" t="s">
        <v>149</v>
      </c>
      <c r="BM321" s="207" t="s">
        <v>956</v>
      </c>
    </row>
    <row r="322" s="2" customFormat="1">
      <c r="A322" s="38"/>
      <c r="B322" s="39"/>
      <c r="C322" s="40"/>
      <c r="D322" s="209" t="s">
        <v>150</v>
      </c>
      <c r="E322" s="40"/>
      <c r="F322" s="210" t="s">
        <v>955</v>
      </c>
      <c r="G322" s="40"/>
      <c r="H322" s="40"/>
      <c r="I322" s="211"/>
      <c r="J322" s="40"/>
      <c r="K322" s="40"/>
      <c r="L322" s="44"/>
      <c r="M322" s="212"/>
      <c r="N322" s="213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150</v>
      </c>
      <c r="AU322" s="17" t="s">
        <v>84</v>
      </c>
    </row>
    <row r="323" s="2" customFormat="1" ht="16.5" customHeight="1">
      <c r="A323" s="38"/>
      <c r="B323" s="39"/>
      <c r="C323" s="196" t="s">
        <v>246</v>
      </c>
      <c r="D323" s="196" t="s">
        <v>144</v>
      </c>
      <c r="E323" s="197" t="s">
        <v>957</v>
      </c>
      <c r="F323" s="198" t="s">
        <v>958</v>
      </c>
      <c r="G323" s="199" t="s">
        <v>245</v>
      </c>
      <c r="H323" s="200">
        <v>11</v>
      </c>
      <c r="I323" s="201"/>
      <c r="J323" s="202">
        <f>ROUND(I323*H323,2)</f>
        <v>0</v>
      </c>
      <c r="K323" s="198" t="s">
        <v>665</v>
      </c>
      <c r="L323" s="44"/>
      <c r="M323" s="203" t="s">
        <v>19</v>
      </c>
      <c r="N323" s="204" t="s">
        <v>45</v>
      </c>
      <c r="O323" s="84"/>
      <c r="P323" s="205">
        <f>O323*H323</f>
        <v>0</v>
      </c>
      <c r="Q323" s="205">
        <v>0.02972</v>
      </c>
      <c r="R323" s="205">
        <f>Q323*H323</f>
        <v>0.32691999999999999</v>
      </c>
      <c r="S323" s="205">
        <v>0</v>
      </c>
      <c r="T323" s="20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7" t="s">
        <v>149</v>
      </c>
      <c r="AT323" s="207" t="s">
        <v>144</v>
      </c>
      <c r="AU323" s="207" t="s">
        <v>84</v>
      </c>
      <c r="AY323" s="17" t="s">
        <v>143</v>
      </c>
      <c r="BE323" s="208">
        <f>IF(N323="základní",J323,0)</f>
        <v>0</v>
      </c>
      <c r="BF323" s="208">
        <f>IF(N323="snížená",J323,0)</f>
        <v>0</v>
      </c>
      <c r="BG323" s="208">
        <f>IF(N323="zákl. přenesená",J323,0)</f>
        <v>0</v>
      </c>
      <c r="BH323" s="208">
        <f>IF(N323="sníž. přenesená",J323,0)</f>
        <v>0</v>
      </c>
      <c r="BI323" s="208">
        <f>IF(N323="nulová",J323,0)</f>
        <v>0</v>
      </c>
      <c r="BJ323" s="17" t="s">
        <v>82</v>
      </c>
      <c r="BK323" s="208">
        <f>ROUND(I323*H323,2)</f>
        <v>0</v>
      </c>
      <c r="BL323" s="17" t="s">
        <v>149</v>
      </c>
      <c r="BM323" s="207" t="s">
        <v>959</v>
      </c>
    </row>
    <row r="324" s="2" customFormat="1">
      <c r="A324" s="38"/>
      <c r="B324" s="39"/>
      <c r="C324" s="40"/>
      <c r="D324" s="209" t="s">
        <v>150</v>
      </c>
      <c r="E324" s="40"/>
      <c r="F324" s="210" t="s">
        <v>960</v>
      </c>
      <c r="G324" s="40"/>
      <c r="H324" s="40"/>
      <c r="I324" s="211"/>
      <c r="J324" s="40"/>
      <c r="K324" s="40"/>
      <c r="L324" s="44"/>
      <c r="M324" s="212"/>
      <c r="N324" s="213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150</v>
      </c>
      <c r="AU324" s="17" t="s">
        <v>84</v>
      </c>
    </row>
    <row r="325" s="2" customFormat="1">
      <c r="A325" s="38"/>
      <c r="B325" s="39"/>
      <c r="C325" s="40"/>
      <c r="D325" s="227" t="s">
        <v>668</v>
      </c>
      <c r="E325" s="40"/>
      <c r="F325" s="228" t="s">
        <v>961</v>
      </c>
      <c r="G325" s="40"/>
      <c r="H325" s="40"/>
      <c r="I325" s="211"/>
      <c r="J325" s="40"/>
      <c r="K325" s="40"/>
      <c r="L325" s="44"/>
      <c r="M325" s="212"/>
      <c r="N325" s="213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668</v>
      </c>
      <c r="AU325" s="17" t="s">
        <v>84</v>
      </c>
    </row>
    <row r="326" s="2" customFormat="1" ht="16.5" customHeight="1">
      <c r="A326" s="38"/>
      <c r="B326" s="39"/>
      <c r="C326" s="240" t="s">
        <v>356</v>
      </c>
      <c r="D326" s="240" t="s">
        <v>766</v>
      </c>
      <c r="E326" s="241" t="s">
        <v>962</v>
      </c>
      <c r="F326" s="242" t="s">
        <v>963</v>
      </c>
      <c r="G326" s="243" t="s">
        <v>245</v>
      </c>
      <c r="H326" s="244">
        <v>11</v>
      </c>
      <c r="I326" s="245"/>
      <c r="J326" s="246">
        <f>ROUND(I326*H326,2)</f>
        <v>0</v>
      </c>
      <c r="K326" s="242" t="s">
        <v>665</v>
      </c>
      <c r="L326" s="247"/>
      <c r="M326" s="248" t="s">
        <v>19</v>
      </c>
      <c r="N326" s="249" t="s">
        <v>45</v>
      </c>
      <c r="O326" s="84"/>
      <c r="P326" s="205">
        <f>O326*H326</f>
        <v>0</v>
      </c>
      <c r="Q326" s="205">
        <v>0.089999999999999997</v>
      </c>
      <c r="R326" s="205">
        <f>Q326*H326</f>
        <v>0.98999999999999999</v>
      </c>
      <c r="S326" s="205">
        <v>0</v>
      </c>
      <c r="T326" s="20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07" t="s">
        <v>163</v>
      </c>
      <c r="AT326" s="207" t="s">
        <v>766</v>
      </c>
      <c r="AU326" s="207" t="s">
        <v>84</v>
      </c>
      <c r="AY326" s="17" t="s">
        <v>143</v>
      </c>
      <c r="BE326" s="208">
        <f>IF(N326="základní",J326,0)</f>
        <v>0</v>
      </c>
      <c r="BF326" s="208">
        <f>IF(N326="snížená",J326,0)</f>
        <v>0</v>
      </c>
      <c r="BG326" s="208">
        <f>IF(N326="zákl. přenesená",J326,0)</f>
        <v>0</v>
      </c>
      <c r="BH326" s="208">
        <f>IF(N326="sníž. přenesená",J326,0)</f>
        <v>0</v>
      </c>
      <c r="BI326" s="208">
        <f>IF(N326="nulová",J326,0)</f>
        <v>0</v>
      </c>
      <c r="BJ326" s="17" t="s">
        <v>82</v>
      </c>
      <c r="BK326" s="208">
        <f>ROUND(I326*H326,2)</f>
        <v>0</v>
      </c>
      <c r="BL326" s="17" t="s">
        <v>149</v>
      </c>
      <c r="BM326" s="207" t="s">
        <v>964</v>
      </c>
    </row>
    <row r="327" s="2" customFormat="1">
      <c r="A327" s="38"/>
      <c r="B327" s="39"/>
      <c r="C327" s="40"/>
      <c r="D327" s="209" t="s">
        <v>150</v>
      </c>
      <c r="E327" s="40"/>
      <c r="F327" s="210" t="s">
        <v>963</v>
      </c>
      <c r="G327" s="40"/>
      <c r="H327" s="40"/>
      <c r="I327" s="211"/>
      <c r="J327" s="40"/>
      <c r="K327" s="40"/>
      <c r="L327" s="44"/>
      <c r="M327" s="212"/>
      <c r="N327" s="213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150</v>
      </c>
      <c r="AU327" s="17" t="s">
        <v>84</v>
      </c>
    </row>
    <row r="328" s="2" customFormat="1" ht="16.5" customHeight="1">
      <c r="A328" s="38"/>
      <c r="B328" s="39"/>
      <c r="C328" s="196" t="s">
        <v>252</v>
      </c>
      <c r="D328" s="196" t="s">
        <v>144</v>
      </c>
      <c r="E328" s="197" t="s">
        <v>965</v>
      </c>
      <c r="F328" s="198" t="s">
        <v>966</v>
      </c>
      <c r="G328" s="199" t="s">
        <v>245</v>
      </c>
      <c r="H328" s="200">
        <v>11</v>
      </c>
      <c r="I328" s="201"/>
      <c r="J328" s="202">
        <f>ROUND(I328*H328,2)</f>
        <v>0</v>
      </c>
      <c r="K328" s="198" t="s">
        <v>665</v>
      </c>
      <c r="L328" s="44"/>
      <c r="M328" s="203" t="s">
        <v>19</v>
      </c>
      <c r="N328" s="204" t="s">
        <v>45</v>
      </c>
      <c r="O328" s="84"/>
      <c r="P328" s="205">
        <f>O328*H328</f>
        <v>0</v>
      </c>
      <c r="Q328" s="205">
        <v>0.21734000000000001</v>
      </c>
      <c r="R328" s="205">
        <f>Q328*H328</f>
        <v>2.3907400000000001</v>
      </c>
      <c r="S328" s="205">
        <v>0</v>
      </c>
      <c r="T328" s="20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7" t="s">
        <v>149</v>
      </c>
      <c r="AT328" s="207" t="s">
        <v>144</v>
      </c>
      <c r="AU328" s="207" t="s">
        <v>84</v>
      </c>
      <c r="AY328" s="17" t="s">
        <v>143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7" t="s">
        <v>82</v>
      </c>
      <c r="BK328" s="208">
        <f>ROUND(I328*H328,2)</f>
        <v>0</v>
      </c>
      <c r="BL328" s="17" t="s">
        <v>149</v>
      </c>
      <c r="BM328" s="207" t="s">
        <v>967</v>
      </c>
    </row>
    <row r="329" s="2" customFormat="1">
      <c r="A329" s="38"/>
      <c r="B329" s="39"/>
      <c r="C329" s="40"/>
      <c r="D329" s="209" t="s">
        <v>150</v>
      </c>
      <c r="E329" s="40"/>
      <c r="F329" s="210" t="s">
        <v>966</v>
      </c>
      <c r="G329" s="40"/>
      <c r="H329" s="40"/>
      <c r="I329" s="211"/>
      <c r="J329" s="40"/>
      <c r="K329" s="40"/>
      <c r="L329" s="44"/>
      <c r="M329" s="212"/>
      <c r="N329" s="213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150</v>
      </c>
      <c r="AU329" s="17" t="s">
        <v>84</v>
      </c>
    </row>
    <row r="330" s="2" customFormat="1">
      <c r="A330" s="38"/>
      <c r="B330" s="39"/>
      <c r="C330" s="40"/>
      <c r="D330" s="227" t="s">
        <v>668</v>
      </c>
      <c r="E330" s="40"/>
      <c r="F330" s="228" t="s">
        <v>968</v>
      </c>
      <c r="G330" s="40"/>
      <c r="H330" s="40"/>
      <c r="I330" s="211"/>
      <c r="J330" s="40"/>
      <c r="K330" s="40"/>
      <c r="L330" s="44"/>
      <c r="M330" s="212"/>
      <c r="N330" s="213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668</v>
      </c>
      <c r="AU330" s="17" t="s">
        <v>84</v>
      </c>
    </row>
    <row r="331" s="2" customFormat="1" ht="16.5" customHeight="1">
      <c r="A331" s="38"/>
      <c r="B331" s="39"/>
      <c r="C331" s="240" t="s">
        <v>363</v>
      </c>
      <c r="D331" s="240" t="s">
        <v>766</v>
      </c>
      <c r="E331" s="241" t="s">
        <v>969</v>
      </c>
      <c r="F331" s="242" t="s">
        <v>970</v>
      </c>
      <c r="G331" s="243" t="s">
        <v>245</v>
      </c>
      <c r="H331" s="244">
        <v>11</v>
      </c>
      <c r="I331" s="245"/>
      <c r="J331" s="246">
        <f>ROUND(I331*H331,2)</f>
        <v>0</v>
      </c>
      <c r="K331" s="242" t="s">
        <v>665</v>
      </c>
      <c r="L331" s="247"/>
      <c r="M331" s="248" t="s">
        <v>19</v>
      </c>
      <c r="N331" s="249" t="s">
        <v>45</v>
      </c>
      <c r="O331" s="84"/>
      <c r="P331" s="205">
        <f>O331*H331</f>
        <v>0</v>
      </c>
      <c r="Q331" s="205">
        <v>0.043499999999999997</v>
      </c>
      <c r="R331" s="205">
        <f>Q331*H331</f>
        <v>0.47849999999999998</v>
      </c>
      <c r="S331" s="205">
        <v>0</v>
      </c>
      <c r="T331" s="20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7" t="s">
        <v>163</v>
      </c>
      <c r="AT331" s="207" t="s">
        <v>766</v>
      </c>
      <c r="AU331" s="207" t="s">
        <v>84</v>
      </c>
      <c r="AY331" s="17" t="s">
        <v>143</v>
      </c>
      <c r="BE331" s="208">
        <f>IF(N331="základní",J331,0)</f>
        <v>0</v>
      </c>
      <c r="BF331" s="208">
        <f>IF(N331="snížená",J331,0)</f>
        <v>0</v>
      </c>
      <c r="BG331" s="208">
        <f>IF(N331="zákl. přenesená",J331,0)</f>
        <v>0</v>
      </c>
      <c r="BH331" s="208">
        <f>IF(N331="sníž. přenesená",J331,0)</f>
        <v>0</v>
      </c>
      <c r="BI331" s="208">
        <f>IF(N331="nulová",J331,0)</f>
        <v>0</v>
      </c>
      <c r="BJ331" s="17" t="s">
        <v>82</v>
      </c>
      <c r="BK331" s="208">
        <f>ROUND(I331*H331,2)</f>
        <v>0</v>
      </c>
      <c r="BL331" s="17" t="s">
        <v>149</v>
      </c>
      <c r="BM331" s="207" t="s">
        <v>971</v>
      </c>
    </row>
    <row r="332" s="2" customFormat="1">
      <c r="A332" s="38"/>
      <c r="B332" s="39"/>
      <c r="C332" s="40"/>
      <c r="D332" s="209" t="s">
        <v>150</v>
      </c>
      <c r="E332" s="40"/>
      <c r="F332" s="210" t="s">
        <v>970</v>
      </c>
      <c r="G332" s="40"/>
      <c r="H332" s="40"/>
      <c r="I332" s="211"/>
      <c r="J332" s="40"/>
      <c r="K332" s="40"/>
      <c r="L332" s="44"/>
      <c r="M332" s="212"/>
      <c r="N332" s="213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150</v>
      </c>
      <c r="AU332" s="17" t="s">
        <v>84</v>
      </c>
    </row>
    <row r="333" s="2" customFormat="1" ht="16.5" customHeight="1">
      <c r="A333" s="38"/>
      <c r="B333" s="39"/>
      <c r="C333" s="240" t="s">
        <v>257</v>
      </c>
      <c r="D333" s="240" t="s">
        <v>766</v>
      </c>
      <c r="E333" s="241" t="s">
        <v>972</v>
      </c>
      <c r="F333" s="242" t="s">
        <v>973</v>
      </c>
      <c r="G333" s="243" t="s">
        <v>245</v>
      </c>
      <c r="H333" s="244">
        <v>11</v>
      </c>
      <c r="I333" s="245"/>
      <c r="J333" s="246">
        <f>ROUND(I333*H333,2)</f>
        <v>0</v>
      </c>
      <c r="K333" s="242" t="s">
        <v>665</v>
      </c>
      <c r="L333" s="247"/>
      <c r="M333" s="248" t="s">
        <v>19</v>
      </c>
      <c r="N333" s="249" t="s">
        <v>45</v>
      </c>
      <c r="O333" s="84"/>
      <c r="P333" s="205">
        <f>O333*H333</f>
        <v>0</v>
      </c>
      <c r="Q333" s="205">
        <v>0.00044000000000000002</v>
      </c>
      <c r="R333" s="205">
        <f>Q333*H333</f>
        <v>0.0048400000000000006</v>
      </c>
      <c r="S333" s="205">
        <v>0</v>
      </c>
      <c r="T333" s="20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7" t="s">
        <v>163</v>
      </c>
      <c r="AT333" s="207" t="s">
        <v>766</v>
      </c>
      <c r="AU333" s="207" t="s">
        <v>84</v>
      </c>
      <c r="AY333" s="17" t="s">
        <v>143</v>
      </c>
      <c r="BE333" s="208">
        <f>IF(N333="základní",J333,0)</f>
        <v>0</v>
      </c>
      <c r="BF333" s="208">
        <f>IF(N333="snížená",J333,0)</f>
        <v>0</v>
      </c>
      <c r="BG333" s="208">
        <f>IF(N333="zákl. přenesená",J333,0)</f>
        <v>0</v>
      </c>
      <c r="BH333" s="208">
        <f>IF(N333="sníž. přenesená",J333,0)</f>
        <v>0</v>
      </c>
      <c r="BI333" s="208">
        <f>IF(N333="nulová",J333,0)</f>
        <v>0</v>
      </c>
      <c r="BJ333" s="17" t="s">
        <v>82</v>
      </c>
      <c r="BK333" s="208">
        <f>ROUND(I333*H333,2)</f>
        <v>0</v>
      </c>
      <c r="BL333" s="17" t="s">
        <v>149</v>
      </c>
      <c r="BM333" s="207" t="s">
        <v>974</v>
      </c>
    </row>
    <row r="334" s="2" customFormat="1">
      <c r="A334" s="38"/>
      <c r="B334" s="39"/>
      <c r="C334" s="40"/>
      <c r="D334" s="209" t="s">
        <v>150</v>
      </c>
      <c r="E334" s="40"/>
      <c r="F334" s="210" t="s">
        <v>973</v>
      </c>
      <c r="G334" s="40"/>
      <c r="H334" s="40"/>
      <c r="I334" s="211"/>
      <c r="J334" s="40"/>
      <c r="K334" s="40"/>
      <c r="L334" s="44"/>
      <c r="M334" s="212"/>
      <c r="N334" s="213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150</v>
      </c>
      <c r="AU334" s="17" t="s">
        <v>84</v>
      </c>
    </row>
    <row r="335" s="2" customFormat="1" ht="16.5" customHeight="1">
      <c r="A335" s="38"/>
      <c r="B335" s="39"/>
      <c r="C335" s="196" t="s">
        <v>372</v>
      </c>
      <c r="D335" s="196" t="s">
        <v>144</v>
      </c>
      <c r="E335" s="197" t="s">
        <v>975</v>
      </c>
      <c r="F335" s="198" t="s">
        <v>976</v>
      </c>
      <c r="G335" s="199" t="s">
        <v>245</v>
      </c>
      <c r="H335" s="200">
        <v>2</v>
      </c>
      <c r="I335" s="201"/>
      <c r="J335" s="202">
        <f>ROUND(I335*H335,2)</f>
        <v>0</v>
      </c>
      <c r="K335" s="198" t="s">
        <v>665</v>
      </c>
      <c r="L335" s="44"/>
      <c r="M335" s="203" t="s">
        <v>19</v>
      </c>
      <c r="N335" s="204" t="s">
        <v>45</v>
      </c>
      <c r="O335" s="84"/>
      <c r="P335" s="205">
        <f>O335*H335</f>
        <v>0</v>
      </c>
      <c r="Q335" s="205">
        <v>0.42080000000000001</v>
      </c>
      <c r="R335" s="205">
        <f>Q335*H335</f>
        <v>0.84160000000000001</v>
      </c>
      <c r="S335" s="205">
        <v>0</v>
      </c>
      <c r="T335" s="20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07" t="s">
        <v>149</v>
      </c>
      <c r="AT335" s="207" t="s">
        <v>144</v>
      </c>
      <c r="AU335" s="207" t="s">
        <v>84</v>
      </c>
      <c r="AY335" s="17" t="s">
        <v>143</v>
      </c>
      <c r="BE335" s="208">
        <f>IF(N335="základní",J335,0)</f>
        <v>0</v>
      </c>
      <c r="BF335" s="208">
        <f>IF(N335="snížená",J335,0)</f>
        <v>0</v>
      </c>
      <c r="BG335" s="208">
        <f>IF(N335="zákl. přenesená",J335,0)</f>
        <v>0</v>
      </c>
      <c r="BH335" s="208">
        <f>IF(N335="sníž. přenesená",J335,0)</f>
        <v>0</v>
      </c>
      <c r="BI335" s="208">
        <f>IF(N335="nulová",J335,0)</f>
        <v>0</v>
      </c>
      <c r="BJ335" s="17" t="s">
        <v>82</v>
      </c>
      <c r="BK335" s="208">
        <f>ROUND(I335*H335,2)</f>
        <v>0</v>
      </c>
      <c r="BL335" s="17" t="s">
        <v>149</v>
      </c>
      <c r="BM335" s="207" t="s">
        <v>977</v>
      </c>
    </row>
    <row r="336" s="2" customFormat="1">
      <c r="A336" s="38"/>
      <c r="B336" s="39"/>
      <c r="C336" s="40"/>
      <c r="D336" s="209" t="s">
        <v>150</v>
      </c>
      <c r="E336" s="40"/>
      <c r="F336" s="210" t="s">
        <v>978</v>
      </c>
      <c r="G336" s="40"/>
      <c r="H336" s="40"/>
      <c r="I336" s="211"/>
      <c r="J336" s="40"/>
      <c r="K336" s="40"/>
      <c r="L336" s="44"/>
      <c r="M336" s="212"/>
      <c r="N336" s="213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150</v>
      </c>
      <c r="AU336" s="17" t="s">
        <v>84</v>
      </c>
    </row>
    <row r="337" s="2" customFormat="1">
      <c r="A337" s="38"/>
      <c r="B337" s="39"/>
      <c r="C337" s="40"/>
      <c r="D337" s="227" t="s">
        <v>668</v>
      </c>
      <c r="E337" s="40"/>
      <c r="F337" s="228" t="s">
        <v>979</v>
      </c>
      <c r="G337" s="40"/>
      <c r="H337" s="40"/>
      <c r="I337" s="211"/>
      <c r="J337" s="40"/>
      <c r="K337" s="40"/>
      <c r="L337" s="44"/>
      <c r="M337" s="212"/>
      <c r="N337" s="213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668</v>
      </c>
      <c r="AU337" s="17" t="s">
        <v>84</v>
      </c>
    </row>
    <row r="338" s="13" customFormat="1">
      <c r="A338" s="13"/>
      <c r="B338" s="229"/>
      <c r="C338" s="230"/>
      <c r="D338" s="209" t="s">
        <v>685</v>
      </c>
      <c r="E338" s="231" t="s">
        <v>19</v>
      </c>
      <c r="F338" s="232" t="s">
        <v>980</v>
      </c>
      <c r="G338" s="230"/>
      <c r="H338" s="233">
        <v>2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685</v>
      </c>
      <c r="AU338" s="239" t="s">
        <v>84</v>
      </c>
      <c r="AV338" s="13" t="s">
        <v>84</v>
      </c>
      <c r="AW338" s="13" t="s">
        <v>35</v>
      </c>
      <c r="AX338" s="13" t="s">
        <v>82</v>
      </c>
      <c r="AY338" s="239" t="s">
        <v>143</v>
      </c>
    </row>
    <row r="339" s="2" customFormat="1" ht="16.5" customHeight="1">
      <c r="A339" s="38"/>
      <c r="B339" s="39"/>
      <c r="C339" s="196" t="s">
        <v>263</v>
      </c>
      <c r="D339" s="196" t="s">
        <v>144</v>
      </c>
      <c r="E339" s="197" t="s">
        <v>981</v>
      </c>
      <c r="F339" s="198" t="s">
        <v>982</v>
      </c>
      <c r="G339" s="199" t="s">
        <v>245</v>
      </c>
      <c r="H339" s="200">
        <v>6</v>
      </c>
      <c r="I339" s="201"/>
      <c r="J339" s="202">
        <f>ROUND(I339*H339,2)</f>
        <v>0</v>
      </c>
      <c r="K339" s="198" t="s">
        <v>665</v>
      </c>
      <c r="L339" s="44"/>
      <c r="M339" s="203" t="s">
        <v>19</v>
      </c>
      <c r="N339" s="204" t="s">
        <v>45</v>
      </c>
      <c r="O339" s="84"/>
      <c r="P339" s="205">
        <f>O339*H339</f>
        <v>0</v>
      </c>
      <c r="Q339" s="205">
        <v>0.31108000000000002</v>
      </c>
      <c r="R339" s="205">
        <f>Q339*H339</f>
        <v>1.8664800000000001</v>
      </c>
      <c r="S339" s="205">
        <v>0</v>
      </c>
      <c r="T339" s="20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7" t="s">
        <v>149</v>
      </c>
      <c r="AT339" s="207" t="s">
        <v>144</v>
      </c>
      <c r="AU339" s="207" t="s">
        <v>84</v>
      </c>
      <c r="AY339" s="17" t="s">
        <v>143</v>
      </c>
      <c r="BE339" s="208">
        <f>IF(N339="základní",J339,0)</f>
        <v>0</v>
      </c>
      <c r="BF339" s="208">
        <f>IF(N339="snížená",J339,0)</f>
        <v>0</v>
      </c>
      <c r="BG339" s="208">
        <f>IF(N339="zákl. přenesená",J339,0)</f>
        <v>0</v>
      </c>
      <c r="BH339" s="208">
        <f>IF(N339="sníž. přenesená",J339,0)</f>
        <v>0</v>
      </c>
      <c r="BI339" s="208">
        <f>IF(N339="nulová",J339,0)</f>
        <v>0</v>
      </c>
      <c r="BJ339" s="17" t="s">
        <v>82</v>
      </c>
      <c r="BK339" s="208">
        <f>ROUND(I339*H339,2)</f>
        <v>0</v>
      </c>
      <c r="BL339" s="17" t="s">
        <v>149</v>
      </c>
      <c r="BM339" s="207" t="s">
        <v>983</v>
      </c>
    </row>
    <row r="340" s="2" customFormat="1">
      <c r="A340" s="38"/>
      <c r="B340" s="39"/>
      <c r="C340" s="40"/>
      <c r="D340" s="209" t="s">
        <v>150</v>
      </c>
      <c r="E340" s="40"/>
      <c r="F340" s="210" t="s">
        <v>984</v>
      </c>
      <c r="G340" s="40"/>
      <c r="H340" s="40"/>
      <c r="I340" s="211"/>
      <c r="J340" s="40"/>
      <c r="K340" s="40"/>
      <c r="L340" s="44"/>
      <c r="M340" s="212"/>
      <c r="N340" s="213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150</v>
      </c>
      <c r="AU340" s="17" t="s">
        <v>84</v>
      </c>
    </row>
    <row r="341" s="2" customFormat="1">
      <c r="A341" s="38"/>
      <c r="B341" s="39"/>
      <c r="C341" s="40"/>
      <c r="D341" s="227" t="s">
        <v>668</v>
      </c>
      <c r="E341" s="40"/>
      <c r="F341" s="228" t="s">
        <v>985</v>
      </c>
      <c r="G341" s="40"/>
      <c r="H341" s="40"/>
      <c r="I341" s="211"/>
      <c r="J341" s="40"/>
      <c r="K341" s="40"/>
      <c r="L341" s="44"/>
      <c r="M341" s="212"/>
      <c r="N341" s="213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668</v>
      </c>
      <c r="AU341" s="17" t="s">
        <v>84</v>
      </c>
    </row>
    <row r="342" s="13" customFormat="1">
      <c r="A342" s="13"/>
      <c r="B342" s="229"/>
      <c r="C342" s="230"/>
      <c r="D342" s="209" t="s">
        <v>685</v>
      </c>
      <c r="E342" s="231" t="s">
        <v>19</v>
      </c>
      <c r="F342" s="232" t="s">
        <v>986</v>
      </c>
      <c r="G342" s="230"/>
      <c r="H342" s="233">
        <v>4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685</v>
      </c>
      <c r="AU342" s="239" t="s">
        <v>84</v>
      </c>
      <c r="AV342" s="13" t="s">
        <v>84</v>
      </c>
      <c r="AW342" s="13" t="s">
        <v>35</v>
      </c>
      <c r="AX342" s="13" t="s">
        <v>74</v>
      </c>
      <c r="AY342" s="239" t="s">
        <v>143</v>
      </c>
    </row>
    <row r="343" s="13" customFormat="1">
      <c r="A343" s="13"/>
      <c r="B343" s="229"/>
      <c r="C343" s="230"/>
      <c r="D343" s="209" t="s">
        <v>685</v>
      </c>
      <c r="E343" s="231" t="s">
        <v>19</v>
      </c>
      <c r="F343" s="232" t="s">
        <v>987</v>
      </c>
      <c r="G343" s="230"/>
      <c r="H343" s="233">
        <v>2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685</v>
      </c>
      <c r="AU343" s="239" t="s">
        <v>84</v>
      </c>
      <c r="AV343" s="13" t="s">
        <v>84</v>
      </c>
      <c r="AW343" s="13" t="s">
        <v>35</v>
      </c>
      <c r="AX343" s="13" t="s">
        <v>74</v>
      </c>
      <c r="AY343" s="239" t="s">
        <v>143</v>
      </c>
    </row>
    <row r="344" s="2" customFormat="1" ht="16.5" customHeight="1">
      <c r="A344" s="38"/>
      <c r="B344" s="39"/>
      <c r="C344" s="196" t="s">
        <v>379</v>
      </c>
      <c r="D344" s="196" t="s">
        <v>144</v>
      </c>
      <c r="E344" s="197" t="s">
        <v>988</v>
      </c>
      <c r="F344" s="198" t="s">
        <v>989</v>
      </c>
      <c r="G344" s="199" t="s">
        <v>245</v>
      </c>
      <c r="H344" s="200">
        <v>3</v>
      </c>
      <c r="I344" s="201"/>
      <c r="J344" s="202">
        <f>ROUND(I344*H344,2)</f>
        <v>0</v>
      </c>
      <c r="K344" s="198" t="s">
        <v>19</v>
      </c>
      <c r="L344" s="44"/>
      <c r="M344" s="203" t="s">
        <v>19</v>
      </c>
      <c r="N344" s="204" t="s">
        <v>45</v>
      </c>
      <c r="O344" s="84"/>
      <c r="P344" s="205">
        <f>O344*H344</f>
        <v>0</v>
      </c>
      <c r="Q344" s="205">
        <v>0</v>
      </c>
      <c r="R344" s="205">
        <f>Q344*H344</f>
        <v>0</v>
      </c>
      <c r="S344" s="205">
        <v>0</v>
      </c>
      <c r="T344" s="20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07" t="s">
        <v>149</v>
      </c>
      <c r="AT344" s="207" t="s">
        <v>144</v>
      </c>
      <c r="AU344" s="207" t="s">
        <v>84</v>
      </c>
      <c r="AY344" s="17" t="s">
        <v>143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7" t="s">
        <v>82</v>
      </c>
      <c r="BK344" s="208">
        <f>ROUND(I344*H344,2)</f>
        <v>0</v>
      </c>
      <c r="BL344" s="17" t="s">
        <v>149</v>
      </c>
      <c r="BM344" s="207" t="s">
        <v>990</v>
      </c>
    </row>
    <row r="345" s="2" customFormat="1">
      <c r="A345" s="38"/>
      <c r="B345" s="39"/>
      <c r="C345" s="40"/>
      <c r="D345" s="209" t="s">
        <v>150</v>
      </c>
      <c r="E345" s="40"/>
      <c r="F345" s="210" t="s">
        <v>991</v>
      </c>
      <c r="G345" s="40"/>
      <c r="H345" s="40"/>
      <c r="I345" s="211"/>
      <c r="J345" s="40"/>
      <c r="K345" s="40"/>
      <c r="L345" s="44"/>
      <c r="M345" s="212"/>
      <c r="N345" s="213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150</v>
      </c>
      <c r="AU345" s="17" t="s">
        <v>84</v>
      </c>
    </row>
    <row r="346" s="11" customFormat="1" ht="22.8" customHeight="1">
      <c r="A346" s="11"/>
      <c r="B346" s="182"/>
      <c r="C346" s="183"/>
      <c r="D346" s="184" t="s">
        <v>73</v>
      </c>
      <c r="E346" s="225" t="s">
        <v>177</v>
      </c>
      <c r="F346" s="225" t="s">
        <v>992</v>
      </c>
      <c r="G346" s="183"/>
      <c r="H346" s="183"/>
      <c r="I346" s="186"/>
      <c r="J346" s="226">
        <f>BK346</f>
        <v>0</v>
      </c>
      <c r="K346" s="183"/>
      <c r="L346" s="188"/>
      <c r="M346" s="189"/>
      <c r="N346" s="190"/>
      <c r="O346" s="190"/>
      <c r="P346" s="191">
        <f>SUM(P347:P407)</f>
        <v>0</v>
      </c>
      <c r="Q346" s="190"/>
      <c r="R346" s="191">
        <f>SUM(R347:R407)</f>
        <v>198.6789756</v>
      </c>
      <c r="S346" s="190"/>
      <c r="T346" s="192">
        <f>SUM(T347:T407)</f>
        <v>26.400000000000002</v>
      </c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R346" s="193" t="s">
        <v>82</v>
      </c>
      <c r="AT346" s="194" t="s">
        <v>73</v>
      </c>
      <c r="AU346" s="194" t="s">
        <v>82</v>
      </c>
      <c r="AY346" s="193" t="s">
        <v>143</v>
      </c>
      <c r="BK346" s="195">
        <f>SUM(BK347:BK407)</f>
        <v>0</v>
      </c>
    </row>
    <row r="347" s="2" customFormat="1" ht="16.5" customHeight="1">
      <c r="A347" s="38"/>
      <c r="B347" s="39"/>
      <c r="C347" s="196" t="s">
        <v>268</v>
      </c>
      <c r="D347" s="196" t="s">
        <v>144</v>
      </c>
      <c r="E347" s="197" t="s">
        <v>993</v>
      </c>
      <c r="F347" s="198" t="s">
        <v>994</v>
      </c>
      <c r="G347" s="199" t="s">
        <v>245</v>
      </c>
      <c r="H347" s="200">
        <v>10</v>
      </c>
      <c r="I347" s="201"/>
      <c r="J347" s="202">
        <f>ROUND(I347*H347,2)</f>
        <v>0</v>
      </c>
      <c r="K347" s="198" t="s">
        <v>665</v>
      </c>
      <c r="L347" s="44"/>
      <c r="M347" s="203" t="s">
        <v>19</v>
      </c>
      <c r="N347" s="204" t="s">
        <v>45</v>
      </c>
      <c r="O347" s="84"/>
      <c r="P347" s="205">
        <f>O347*H347</f>
        <v>0</v>
      </c>
      <c r="Q347" s="205">
        <v>0.00069999999999999999</v>
      </c>
      <c r="R347" s="205">
        <f>Q347*H347</f>
        <v>0.0070000000000000001</v>
      </c>
      <c r="S347" s="205">
        <v>0</v>
      </c>
      <c r="T347" s="20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07" t="s">
        <v>149</v>
      </c>
      <c r="AT347" s="207" t="s">
        <v>144</v>
      </c>
      <c r="AU347" s="207" t="s">
        <v>84</v>
      </c>
      <c r="AY347" s="17" t="s">
        <v>143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7" t="s">
        <v>82</v>
      </c>
      <c r="BK347" s="208">
        <f>ROUND(I347*H347,2)</f>
        <v>0</v>
      </c>
      <c r="BL347" s="17" t="s">
        <v>149</v>
      </c>
      <c r="BM347" s="207" t="s">
        <v>995</v>
      </c>
    </row>
    <row r="348" s="2" customFormat="1">
      <c r="A348" s="38"/>
      <c r="B348" s="39"/>
      <c r="C348" s="40"/>
      <c r="D348" s="209" t="s">
        <v>150</v>
      </c>
      <c r="E348" s="40"/>
      <c r="F348" s="210" t="s">
        <v>994</v>
      </c>
      <c r="G348" s="40"/>
      <c r="H348" s="40"/>
      <c r="I348" s="211"/>
      <c r="J348" s="40"/>
      <c r="K348" s="40"/>
      <c r="L348" s="44"/>
      <c r="M348" s="212"/>
      <c r="N348" s="213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150</v>
      </c>
      <c r="AU348" s="17" t="s">
        <v>84</v>
      </c>
    </row>
    <row r="349" s="2" customFormat="1">
      <c r="A349" s="38"/>
      <c r="B349" s="39"/>
      <c r="C349" s="40"/>
      <c r="D349" s="227" t="s">
        <v>668</v>
      </c>
      <c r="E349" s="40"/>
      <c r="F349" s="228" t="s">
        <v>996</v>
      </c>
      <c r="G349" s="40"/>
      <c r="H349" s="40"/>
      <c r="I349" s="211"/>
      <c r="J349" s="40"/>
      <c r="K349" s="40"/>
      <c r="L349" s="44"/>
      <c r="M349" s="212"/>
      <c r="N349" s="213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668</v>
      </c>
      <c r="AU349" s="17" t="s">
        <v>84</v>
      </c>
    </row>
    <row r="350" s="2" customFormat="1" ht="16.5" customHeight="1">
      <c r="A350" s="38"/>
      <c r="B350" s="39"/>
      <c r="C350" s="240" t="s">
        <v>386</v>
      </c>
      <c r="D350" s="240" t="s">
        <v>766</v>
      </c>
      <c r="E350" s="241" t="s">
        <v>997</v>
      </c>
      <c r="F350" s="242" t="s">
        <v>998</v>
      </c>
      <c r="G350" s="243" t="s">
        <v>245</v>
      </c>
      <c r="H350" s="244">
        <v>10</v>
      </c>
      <c r="I350" s="245"/>
      <c r="J350" s="246">
        <f>ROUND(I350*H350,2)</f>
        <v>0</v>
      </c>
      <c r="K350" s="242" t="s">
        <v>665</v>
      </c>
      <c r="L350" s="247"/>
      <c r="M350" s="248" t="s">
        <v>19</v>
      </c>
      <c r="N350" s="249" t="s">
        <v>45</v>
      </c>
      <c r="O350" s="84"/>
      <c r="P350" s="205">
        <f>O350*H350</f>
        <v>0</v>
      </c>
      <c r="Q350" s="205">
        <v>0.0040000000000000001</v>
      </c>
      <c r="R350" s="205">
        <f>Q350*H350</f>
        <v>0.040000000000000001</v>
      </c>
      <c r="S350" s="205">
        <v>0</v>
      </c>
      <c r="T350" s="20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07" t="s">
        <v>163</v>
      </c>
      <c r="AT350" s="207" t="s">
        <v>766</v>
      </c>
      <c r="AU350" s="207" t="s">
        <v>84</v>
      </c>
      <c r="AY350" s="17" t="s">
        <v>143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7" t="s">
        <v>82</v>
      </c>
      <c r="BK350" s="208">
        <f>ROUND(I350*H350,2)</f>
        <v>0</v>
      </c>
      <c r="BL350" s="17" t="s">
        <v>149</v>
      </c>
      <c r="BM350" s="207" t="s">
        <v>999</v>
      </c>
    </row>
    <row r="351" s="2" customFormat="1">
      <c r="A351" s="38"/>
      <c r="B351" s="39"/>
      <c r="C351" s="40"/>
      <c r="D351" s="209" t="s">
        <v>150</v>
      </c>
      <c r="E351" s="40"/>
      <c r="F351" s="210" t="s">
        <v>1000</v>
      </c>
      <c r="G351" s="40"/>
      <c r="H351" s="40"/>
      <c r="I351" s="211"/>
      <c r="J351" s="40"/>
      <c r="K351" s="40"/>
      <c r="L351" s="44"/>
      <c r="M351" s="212"/>
      <c r="N351" s="213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150</v>
      </c>
      <c r="AU351" s="17" t="s">
        <v>84</v>
      </c>
    </row>
    <row r="352" s="2" customFormat="1" ht="16.5" customHeight="1">
      <c r="A352" s="38"/>
      <c r="B352" s="39"/>
      <c r="C352" s="196" t="s">
        <v>272</v>
      </c>
      <c r="D352" s="196" t="s">
        <v>144</v>
      </c>
      <c r="E352" s="197" t="s">
        <v>1001</v>
      </c>
      <c r="F352" s="198" t="s">
        <v>1002</v>
      </c>
      <c r="G352" s="199" t="s">
        <v>245</v>
      </c>
      <c r="H352" s="200">
        <v>7</v>
      </c>
      <c r="I352" s="201"/>
      <c r="J352" s="202">
        <f>ROUND(I352*H352,2)</f>
        <v>0</v>
      </c>
      <c r="K352" s="198" t="s">
        <v>665</v>
      </c>
      <c r="L352" s="44"/>
      <c r="M352" s="203" t="s">
        <v>19</v>
      </c>
      <c r="N352" s="204" t="s">
        <v>45</v>
      </c>
      <c r="O352" s="84"/>
      <c r="P352" s="205">
        <f>O352*H352</f>
        <v>0</v>
      </c>
      <c r="Q352" s="205">
        <v>0.11241</v>
      </c>
      <c r="R352" s="205">
        <f>Q352*H352</f>
        <v>0.78686999999999996</v>
      </c>
      <c r="S352" s="205">
        <v>0</v>
      </c>
      <c r="T352" s="20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7" t="s">
        <v>149</v>
      </c>
      <c r="AT352" s="207" t="s">
        <v>144</v>
      </c>
      <c r="AU352" s="207" t="s">
        <v>84</v>
      </c>
      <c r="AY352" s="17" t="s">
        <v>143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7" t="s">
        <v>82</v>
      </c>
      <c r="BK352" s="208">
        <f>ROUND(I352*H352,2)</f>
        <v>0</v>
      </c>
      <c r="BL352" s="17" t="s">
        <v>149</v>
      </c>
      <c r="BM352" s="207" t="s">
        <v>1003</v>
      </c>
    </row>
    <row r="353" s="2" customFormat="1">
      <c r="A353" s="38"/>
      <c r="B353" s="39"/>
      <c r="C353" s="40"/>
      <c r="D353" s="209" t="s">
        <v>150</v>
      </c>
      <c r="E353" s="40"/>
      <c r="F353" s="210" t="s">
        <v>1004</v>
      </c>
      <c r="G353" s="40"/>
      <c r="H353" s="40"/>
      <c r="I353" s="211"/>
      <c r="J353" s="40"/>
      <c r="K353" s="40"/>
      <c r="L353" s="44"/>
      <c r="M353" s="212"/>
      <c r="N353" s="213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150</v>
      </c>
      <c r="AU353" s="17" t="s">
        <v>84</v>
      </c>
    </row>
    <row r="354" s="2" customFormat="1">
      <c r="A354" s="38"/>
      <c r="B354" s="39"/>
      <c r="C354" s="40"/>
      <c r="D354" s="227" t="s">
        <v>668</v>
      </c>
      <c r="E354" s="40"/>
      <c r="F354" s="228" t="s">
        <v>1005</v>
      </c>
      <c r="G354" s="40"/>
      <c r="H354" s="40"/>
      <c r="I354" s="211"/>
      <c r="J354" s="40"/>
      <c r="K354" s="40"/>
      <c r="L354" s="44"/>
      <c r="M354" s="212"/>
      <c r="N354" s="213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668</v>
      </c>
      <c r="AU354" s="17" t="s">
        <v>84</v>
      </c>
    </row>
    <row r="355" s="2" customFormat="1" ht="16.5" customHeight="1">
      <c r="A355" s="38"/>
      <c r="B355" s="39"/>
      <c r="C355" s="240" t="s">
        <v>393</v>
      </c>
      <c r="D355" s="240" t="s">
        <v>766</v>
      </c>
      <c r="E355" s="241" t="s">
        <v>1006</v>
      </c>
      <c r="F355" s="242" t="s">
        <v>1007</v>
      </c>
      <c r="G355" s="243" t="s">
        <v>245</v>
      </c>
      <c r="H355" s="244">
        <v>7</v>
      </c>
      <c r="I355" s="245"/>
      <c r="J355" s="246">
        <f>ROUND(I355*H355,2)</f>
        <v>0</v>
      </c>
      <c r="K355" s="242" t="s">
        <v>665</v>
      </c>
      <c r="L355" s="247"/>
      <c r="M355" s="248" t="s">
        <v>19</v>
      </c>
      <c r="N355" s="249" t="s">
        <v>45</v>
      </c>
      <c r="O355" s="84"/>
      <c r="P355" s="205">
        <f>O355*H355</f>
        <v>0</v>
      </c>
      <c r="Q355" s="205">
        <v>0.0061000000000000004</v>
      </c>
      <c r="R355" s="205">
        <f>Q355*H355</f>
        <v>0.042700000000000002</v>
      </c>
      <c r="S355" s="205">
        <v>0</v>
      </c>
      <c r="T355" s="20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07" t="s">
        <v>163</v>
      </c>
      <c r="AT355" s="207" t="s">
        <v>766</v>
      </c>
      <c r="AU355" s="207" t="s">
        <v>84</v>
      </c>
      <c r="AY355" s="17" t="s">
        <v>143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7" t="s">
        <v>82</v>
      </c>
      <c r="BK355" s="208">
        <f>ROUND(I355*H355,2)</f>
        <v>0</v>
      </c>
      <c r="BL355" s="17" t="s">
        <v>149</v>
      </c>
      <c r="BM355" s="207" t="s">
        <v>1008</v>
      </c>
    </row>
    <row r="356" s="2" customFormat="1">
      <c r="A356" s="38"/>
      <c r="B356" s="39"/>
      <c r="C356" s="40"/>
      <c r="D356" s="209" t="s">
        <v>150</v>
      </c>
      <c r="E356" s="40"/>
      <c r="F356" s="210" t="s">
        <v>1009</v>
      </c>
      <c r="G356" s="40"/>
      <c r="H356" s="40"/>
      <c r="I356" s="211"/>
      <c r="J356" s="40"/>
      <c r="K356" s="40"/>
      <c r="L356" s="44"/>
      <c r="M356" s="212"/>
      <c r="N356" s="213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150</v>
      </c>
      <c r="AU356" s="17" t="s">
        <v>84</v>
      </c>
    </row>
    <row r="357" s="2" customFormat="1" ht="16.5" customHeight="1">
      <c r="A357" s="38"/>
      <c r="B357" s="39"/>
      <c r="C357" s="240" t="s">
        <v>275</v>
      </c>
      <c r="D357" s="240" t="s">
        <v>766</v>
      </c>
      <c r="E357" s="241" t="s">
        <v>1010</v>
      </c>
      <c r="F357" s="242" t="s">
        <v>1011</v>
      </c>
      <c r="G357" s="243" t="s">
        <v>245</v>
      </c>
      <c r="H357" s="244">
        <v>7</v>
      </c>
      <c r="I357" s="245"/>
      <c r="J357" s="246">
        <f>ROUND(I357*H357,2)</f>
        <v>0</v>
      </c>
      <c r="K357" s="242" t="s">
        <v>665</v>
      </c>
      <c r="L357" s="247"/>
      <c r="M357" s="248" t="s">
        <v>19</v>
      </c>
      <c r="N357" s="249" t="s">
        <v>45</v>
      </c>
      <c r="O357" s="84"/>
      <c r="P357" s="205">
        <f>O357*H357</f>
        <v>0</v>
      </c>
      <c r="Q357" s="205">
        <v>0.0030000000000000001</v>
      </c>
      <c r="R357" s="205">
        <f>Q357*H357</f>
        <v>0.021000000000000001</v>
      </c>
      <c r="S357" s="205">
        <v>0</v>
      </c>
      <c r="T357" s="20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07" t="s">
        <v>163</v>
      </c>
      <c r="AT357" s="207" t="s">
        <v>766</v>
      </c>
      <c r="AU357" s="207" t="s">
        <v>84</v>
      </c>
      <c r="AY357" s="17" t="s">
        <v>143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7" t="s">
        <v>82</v>
      </c>
      <c r="BK357" s="208">
        <f>ROUND(I357*H357,2)</f>
        <v>0</v>
      </c>
      <c r="BL357" s="17" t="s">
        <v>149</v>
      </c>
      <c r="BM357" s="207" t="s">
        <v>1012</v>
      </c>
    </row>
    <row r="358" s="2" customFormat="1">
      <c r="A358" s="38"/>
      <c r="B358" s="39"/>
      <c r="C358" s="40"/>
      <c r="D358" s="209" t="s">
        <v>150</v>
      </c>
      <c r="E358" s="40"/>
      <c r="F358" s="210" t="s">
        <v>1013</v>
      </c>
      <c r="G358" s="40"/>
      <c r="H358" s="40"/>
      <c r="I358" s="211"/>
      <c r="J358" s="40"/>
      <c r="K358" s="40"/>
      <c r="L358" s="44"/>
      <c r="M358" s="212"/>
      <c r="N358" s="213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150</v>
      </c>
      <c r="AU358" s="17" t="s">
        <v>84</v>
      </c>
    </row>
    <row r="359" s="2" customFormat="1" ht="16.5" customHeight="1">
      <c r="A359" s="38"/>
      <c r="B359" s="39"/>
      <c r="C359" s="240" t="s">
        <v>400</v>
      </c>
      <c r="D359" s="240" t="s">
        <v>766</v>
      </c>
      <c r="E359" s="241" t="s">
        <v>1014</v>
      </c>
      <c r="F359" s="242" t="s">
        <v>1015</v>
      </c>
      <c r="G359" s="243" t="s">
        <v>245</v>
      </c>
      <c r="H359" s="244">
        <v>7</v>
      </c>
      <c r="I359" s="245"/>
      <c r="J359" s="246">
        <f>ROUND(I359*H359,2)</f>
        <v>0</v>
      </c>
      <c r="K359" s="242" t="s">
        <v>665</v>
      </c>
      <c r="L359" s="247"/>
      <c r="M359" s="248" t="s">
        <v>19</v>
      </c>
      <c r="N359" s="249" t="s">
        <v>45</v>
      </c>
      <c r="O359" s="84"/>
      <c r="P359" s="205">
        <f>O359*H359</f>
        <v>0</v>
      </c>
      <c r="Q359" s="205">
        <v>0.00010000000000000001</v>
      </c>
      <c r="R359" s="205">
        <f>Q359*H359</f>
        <v>0.00069999999999999999</v>
      </c>
      <c r="S359" s="205">
        <v>0</v>
      </c>
      <c r="T359" s="20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07" t="s">
        <v>163</v>
      </c>
      <c r="AT359" s="207" t="s">
        <v>766</v>
      </c>
      <c r="AU359" s="207" t="s">
        <v>84</v>
      </c>
      <c r="AY359" s="17" t="s">
        <v>143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7" t="s">
        <v>82</v>
      </c>
      <c r="BK359" s="208">
        <f>ROUND(I359*H359,2)</f>
        <v>0</v>
      </c>
      <c r="BL359" s="17" t="s">
        <v>149</v>
      </c>
      <c r="BM359" s="207" t="s">
        <v>1016</v>
      </c>
    </row>
    <row r="360" s="2" customFormat="1">
      <c r="A360" s="38"/>
      <c r="B360" s="39"/>
      <c r="C360" s="40"/>
      <c r="D360" s="209" t="s">
        <v>150</v>
      </c>
      <c r="E360" s="40"/>
      <c r="F360" s="210" t="s">
        <v>1017</v>
      </c>
      <c r="G360" s="40"/>
      <c r="H360" s="40"/>
      <c r="I360" s="211"/>
      <c r="J360" s="40"/>
      <c r="K360" s="40"/>
      <c r="L360" s="44"/>
      <c r="M360" s="212"/>
      <c r="N360" s="213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150</v>
      </c>
      <c r="AU360" s="17" t="s">
        <v>84</v>
      </c>
    </row>
    <row r="361" s="2" customFormat="1" ht="16.5" customHeight="1">
      <c r="A361" s="38"/>
      <c r="B361" s="39"/>
      <c r="C361" s="240" t="s">
        <v>279</v>
      </c>
      <c r="D361" s="240" t="s">
        <v>766</v>
      </c>
      <c r="E361" s="241" t="s">
        <v>1018</v>
      </c>
      <c r="F361" s="242" t="s">
        <v>1019</v>
      </c>
      <c r="G361" s="243" t="s">
        <v>245</v>
      </c>
      <c r="H361" s="244">
        <v>20</v>
      </c>
      <c r="I361" s="245"/>
      <c r="J361" s="246">
        <f>ROUND(I361*H361,2)</f>
        <v>0</v>
      </c>
      <c r="K361" s="242" t="s">
        <v>665</v>
      </c>
      <c r="L361" s="247"/>
      <c r="M361" s="248" t="s">
        <v>19</v>
      </c>
      <c r="N361" s="249" t="s">
        <v>45</v>
      </c>
      <c r="O361" s="84"/>
      <c r="P361" s="205">
        <f>O361*H361</f>
        <v>0</v>
      </c>
      <c r="Q361" s="205">
        <v>0.00035</v>
      </c>
      <c r="R361" s="205">
        <f>Q361*H361</f>
        <v>0.0070000000000000001</v>
      </c>
      <c r="S361" s="205">
        <v>0</v>
      </c>
      <c r="T361" s="20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07" t="s">
        <v>163</v>
      </c>
      <c r="AT361" s="207" t="s">
        <v>766</v>
      </c>
      <c r="AU361" s="207" t="s">
        <v>84</v>
      </c>
      <c r="AY361" s="17" t="s">
        <v>143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7" t="s">
        <v>82</v>
      </c>
      <c r="BK361" s="208">
        <f>ROUND(I361*H361,2)</f>
        <v>0</v>
      </c>
      <c r="BL361" s="17" t="s">
        <v>149</v>
      </c>
      <c r="BM361" s="207" t="s">
        <v>1020</v>
      </c>
    </row>
    <row r="362" s="2" customFormat="1">
      <c r="A362" s="38"/>
      <c r="B362" s="39"/>
      <c r="C362" s="40"/>
      <c r="D362" s="209" t="s">
        <v>150</v>
      </c>
      <c r="E362" s="40"/>
      <c r="F362" s="210" t="s">
        <v>1021</v>
      </c>
      <c r="G362" s="40"/>
      <c r="H362" s="40"/>
      <c r="I362" s="211"/>
      <c r="J362" s="40"/>
      <c r="K362" s="40"/>
      <c r="L362" s="44"/>
      <c r="M362" s="212"/>
      <c r="N362" s="213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150</v>
      </c>
      <c r="AU362" s="17" t="s">
        <v>84</v>
      </c>
    </row>
    <row r="363" s="2" customFormat="1" ht="16.5" customHeight="1">
      <c r="A363" s="38"/>
      <c r="B363" s="39"/>
      <c r="C363" s="196" t="s">
        <v>409</v>
      </c>
      <c r="D363" s="196" t="s">
        <v>144</v>
      </c>
      <c r="E363" s="197" t="s">
        <v>1022</v>
      </c>
      <c r="F363" s="198" t="s">
        <v>1023</v>
      </c>
      <c r="G363" s="199" t="s">
        <v>147</v>
      </c>
      <c r="H363" s="200">
        <v>59</v>
      </c>
      <c r="I363" s="201"/>
      <c r="J363" s="202">
        <f>ROUND(I363*H363,2)</f>
        <v>0</v>
      </c>
      <c r="K363" s="198" t="s">
        <v>665</v>
      </c>
      <c r="L363" s="44"/>
      <c r="M363" s="203" t="s">
        <v>19</v>
      </c>
      <c r="N363" s="204" t="s">
        <v>45</v>
      </c>
      <c r="O363" s="84"/>
      <c r="P363" s="205">
        <f>O363*H363</f>
        <v>0</v>
      </c>
      <c r="Q363" s="205">
        <v>0.00012999999999999999</v>
      </c>
      <c r="R363" s="205">
        <f>Q363*H363</f>
        <v>0.0076699999999999997</v>
      </c>
      <c r="S363" s="205">
        <v>0</v>
      </c>
      <c r="T363" s="20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07" t="s">
        <v>149</v>
      </c>
      <c r="AT363" s="207" t="s">
        <v>144</v>
      </c>
      <c r="AU363" s="207" t="s">
        <v>84</v>
      </c>
      <c r="AY363" s="17" t="s">
        <v>143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7" t="s">
        <v>82</v>
      </c>
      <c r="BK363" s="208">
        <f>ROUND(I363*H363,2)</f>
        <v>0</v>
      </c>
      <c r="BL363" s="17" t="s">
        <v>149</v>
      </c>
      <c r="BM363" s="207" t="s">
        <v>1024</v>
      </c>
    </row>
    <row r="364" s="2" customFormat="1">
      <c r="A364" s="38"/>
      <c r="B364" s="39"/>
      <c r="C364" s="40"/>
      <c r="D364" s="209" t="s">
        <v>150</v>
      </c>
      <c r="E364" s="40"/>
      <c r="F364" s="210" t="s">
        <v>1025</v>
      </c>
      <c r="G364" s="40"/>
      <c r="H364" s="40"/>
      <c r="I364" s="211"/>
      <c r="J364" s="40"/>
      <c r="K364" s="40"/>
      <c r="L364" s="44"/>
      <c r="M364" s="212"/>
      <c r="N364" s="213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150</v>
      </c>
      <c r="AU364" s="17" t="s">
        <v>84</v>
      </c>
    </row>
    <row r="365" s="2" customFormat="1">
      <c r="A365" s="38"/>
      <c r="B365" s="39"/>
      <c r="C365" s="40"/>
      <c r="D365" s="227" t="s">
        <v>668</v>
      </c>
      <c r="E365" s="40"/>
      <c r="F365" s="228" t="s">
        <v>1026</v>
      </c>
      <c r="G365" s="40"/>
      <c r="H365" s="40"/>
      <c r="I365" s="211"/>
      <c r="J365" s="40"/>
      <c r="K365" s="40"/>
      <c r="L365" s="44"/>
      <c r="M365" s="212"/>
      <c r="N365" s="213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668</v>
      </c>
      <c r="AU365" s="17" t="s">
        <v>84</v>
      </c>
    </row>
    <row r="366" s="2" customFormat="1" ht="16.5" customHeight="1">
      <c r="A366" s="38"/>
      <c r="B366" s="39"/>
      <c r="C366" s="196" t="s">
        <v>282</v>
      </c>
      <c r="D366" s="196" t="s">
        <v>144</v>
      </c>
      <c r="E366" s="197" t="s">
        <v>1027</v>
      </c>
      <c r="F366" s="198" t="s">
        <v>1028</v>
      </c>
      <c r="G366" s="199" t="s">
        <v>194</v>
      </c>
      <c r="H366" s="200">
        <v>1</v>
      </c>
      <c r="I366" s="201"/>
      <c r="J366" s="202">
        <f>ROUND(I366*H366,2)</f>
        <v>0</v>
      </c>
      <c r="K366" s="198" t="s">
        <v>665</v>
      </c>
      <c r="L366" s="44"/>
      <c r="M366" s="203" t="s">
        <v>19</v>
      </c>
      <c r="N366" s="204" t="s">
        <v>45</v>
      </c>
      <c r="O366" s="84"/>
      <c r="P366" s="205">
        <f>O366*H366</f>
        <v>0</v>
      </c>
      <c r="Q366" s="205">
        <v>0.0016000000000000001</v>
      </c>
      <c r="R366" s="205">
        <f>Q366*H366</f>
        <v>0.0016000000000000001</v>
      </c>
      <c r="S366" s="205">
        <v>0</v>
      </c>
      <c r="T366" s="20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07" t="s">
        <v>149</v>
      </c>
      <c r="AT366" s="207" t="s">
        <v>144</v>
      </c>
      <c r="AU366" s="207" t="s">
        <v>84</v>
      </c>
      <c r="AY366" s="17" t="s">
        <v>143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7" t="s">
        <v>82</v>
      </c>
      <c r="BK366" s="208">
        <f>ROUND(I366*H366,2)</f>
        <v>0</v>
      </c>
      <c r="BL366" s="17" t="s">
        <v>149</v>
      </c>
      <c r="BM366" s="207" t="s">
        <v>1029</v>
      </c>
    </row>
    <row r="367" s="2" customFormat="1">
      <c r="A367" s="38"/>
      <c r="B367" s="39"/>
      <c r="C367" s="40"/>
      <c r="D367" s="209" t="s">
        <v>150</v>
      </c>
      <c r="E367" s="40"/>
      <c r="F367" s="210" t="s">
        <v>1030</v>
      </c>
      <c r="G367" s="40"/>
      <c r="H367" s="40"/>
      <c r="I367" s="211"/>
      <c r="J367" s="40"/>
      <c r="K367" s="40"/>
      <c r="L367" s="44"/>
      <c r="M367" s="212"/>
      <c r="N367" s="213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150</v>
      </c>
      <c r="AU367" s="17" t="s">
        <v>84</v>
      </c>
    </row>
    <row r="368" s="2" customFormat="1">
      <c r="A368" s="38"/>
      <c r="B368" s="39"/>
      <c r="C368" s="40"/>
      <c r="D368" s="227" t="s">
        <v>668</v>
      </c>
      <c r="E368" s="40"/>
      <c r="F368" s="228" t="s">
        <v>1031</v>
      </c>
      <c r="G368" s="40"/>
      <c r="H368" s="40"/>
      <c r="I368" s="211"/>
      <c r="J368" s="40"/>
      <c r="K368" s="40"/>
      <c r="L368" s="44"/>
      <c r="M368" s="212"/>
      <c r="N368" s="213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668</v>
      </c>
      <c r="AU368" s="17" t="s">
        <v>84</v>
      </c>
    </row>
    <row r="369" s="2" customFormat="1" ht="16.5" customHeight="1">
      <c r="A369" s="38"/>
      <c r="B369" s="39"/>
      <c r="C369" s="196" t="s">
        <v>418</v>
      </c>
      <c r="D369" s="196" t="s">
        <v>144</v>
      </c>
      <c r="E369" s="197" t="s">
        <v>1032</v>
      </c>
      <c r="F369" s="198" t="s">
        <v>1033</v>
      </c>
      <c r="G369" s="199" t="s">
        <v>147</v>
      </c>
      <c r="H369" s="200">
        <v>59</v>
      </c>
      <c r="I369" s="201"/>
      <c r="J369" s="202">
        <f>ROUND(I369*H369,2)</f>
        <v>0</v>
      </c>
      <c r="K369" s="198" t="s">
        <v>665</v>
      </c>
      <c r="L369" s="44"/>
      <c r="M369" s="203" t="s">
        <v>19</v>
      </c>
      <c r="N369" s="204" t="s">
        <v>45</v>
      </c>
      <c r="O369" s="84"/>
      <c r="P369" s="205">
        <f>O369*H369</f>
        <v>0</v>
      </c>
      <c r="Q369" s="205">
        <v>0</v>
      </c>
      <c r="R369" s="205">
        <f>Q369*H369</f>
        <v>0</v>
      </c>
      <c r="S369" s="205">
        <v>0</v>
      </c>
      <c r="T369" s="20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07" t="s">
        <v>149</v>
      </c>
      <c r="AT369" s="207" t="s">
        <v>144</v>
      </c>
      <c r="AU369" s="207" t="s">
        <v>84</v>
      </c>
      <c r="AY369" s="17" t="s">
        <v>143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7" t="s">
        <v>82</v>
      </c>
      <c r="BK369" s="208">
        <f>ROUND(I369*H369,2)</f>
        <v>0</v>
      </c>
      <c r="BL369" s="17" t="s">
        <v>149</v>
      </c>
      <c r="BM369" s="207" t="s">
        <v>1034</v>
      </c>
    </row>
    <row r="370" s="2" customFormat="1">
      <c r="A370" s="38"/>
      <c r="B370" s="39"/>
      <c r="C370" s="40"/>
      <c r="D370" s="209" t="s">
        <v>150</v>
      </c>
      <c r="E370" s="40"/>
      <c r="F370" s="210" t="s">
        <v>1035</v>
      </c>
      <c r="G370" s="40"/>
      <c r="H370" s="40"/>
      <c r="I370" s="211"/>
      <c r="J370" s="40"/>
      <c r="K370" s="40"/>
      <c r="L370" s="44"/>
      <c r="M370" s="212"/>
      <c r="N370" s="213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150</v>
      </c>
      <c r="AU370" s="17" t="s">
        <v>84</v>
      </c>
    </row>
    <row r="371" s="2" customFormat="1">
      <c r="A371" s="38"/>
      <c r="B371" s="39"/>
      <c r="C371" s="40"/>
      <c r="D371" s="227" t="s">
        <v>668</v>
      </c>
      <c r="E371" s="40"/>
      <c r="F371" s="228" t="s">
        <v>1036</v>
      </c>
      <c r="G371" s="40"/>
      <c r="H371" s="40"/>
      <c r="I371" s="211"/>
      <c r="J371" s="40"/>
      <c r="K371" s="40"/>
      <c r="L371" s="44"/>
      <c r="M371" s="212"/>
      <c r="N371" s="213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668</v>
      </c>
      <c r="AU371" s="17" t="s">
        <v>84</v>
      </c>
    </row>
    <row r="372" s="2" customFormat="1" ht="16.5" customHeight="1">
      <c r="A372" s="38"/>
      <c r="B372" s="39"/>
      <c r="C372" s="196" t="s">
        <v>288</v>
      </c>
      <c r="D372" s="196" t="s">
        <v>144</v>
      </c>
      <c r="E372" s="197" t="s">
        <v>1037</v>
      </c>
      <c r="F372" s="198" t="s">
        <v>1038</v>
      </c>
      <c r="G372" s="199" t="s">
        <v>194</v>
      </c>
      <c r="H372" s="200">
        <v>1</v>
      </c>
      <c r="I372" s="201"/>
      <c r="J372" s="202">
        <f>ROUND(I372*H372,2)</f>
        <v>0</v>
      </c>
      <c r="K372" s="198" t="s">
        <v>665</v>
      </c>
      <c r="L372" s="44"/>
      <c r="M372" s="203" t="s">
        <v>19</v>
      </c>
      <c r="N372" s="204" t="s">
        <v>45</v>
      </c>
      <c r="O372" s="84"/>
      <c r="P372" s="205">
        <f>O372*H372</f>
        <v>0</v>
      </c>
      <c r="Q372" s="205">
        <v>1.0000000000000001E-05</v>
      </c>
      <c r="R372" s="205">
        <f>Q372*H372</f>
        <v>1.0000000000000001E-05</v>
      </c>
      <c r="S372" s="205">
        <v>0</v>
      </c>
      <c r="T372" s="20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7" t="s">
        <v>149</v>
      </c>
      <c r="AT372" s="207" t="s">
        <v>144</v>
      </c>
      <c r="AU372" s="207" t="s">
        <v>84</v>
      </c>
      <c r="AY372" s="17" t="s">
        <v>143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7" t="s">
        <v>82</v>
      </c>
      <c r="BK372" s="208">
        <f>ROUND(I372*H372,2)</f>
        <v>0</v>
      </c>
      <c r="BL372" s="17" t="s">
        <v>149</v>
      </c>
      <c r="BM372" s="207" t="s">
        <v>1039</v>
      </c>
    </row>
    <row r="373" s="2" customFormat="1">
      <c r="A373" s="38"/>
      <c r="B373" s="39"/>
      <c r="C373" s="40"/>
      <c r="D373" s="209" t="s">
        <v>150</v>
      </c>
      <c r="E373" s="40"/>
      <c r="F373" s="210" t="s">
        <v>1040</v>
      </c>
      <c r="G373" s="40"/>
      <c r="H373" s="40"/>
      <c r="I373" s="211"/>
      <c r="J373" s="40"/>
      <c r="K373" s="40"/>
      <c r="L373" s="44"/>
      <c r="M373" s="212"/>
      <c r="N373" s="213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150</v>
      </c>
      <c r="AU373" s="17" t="s">
        <v>84</v>
      </c>
    </row>
    <row r="374" s="2" customFormat="1">
      <c r="A374" s="38"/>
      <c r="B374" s="39"/>
      <c r="C374" s="40"/>
      <c r="D374" s="227" t="s">
        <v>668</v>
      </c>
      <c r="E374" s="40"/>
      <c r="F374" s="228" t="s">
        <v>1041</v>
      </c>
      <c r="G374" s="40"/>
      <c r="H374" s="40"/>
      <c r="I374" s="211"/>
      <c r="J374" s="40"/>
      <c r="K374" s="40"/>
      <c r="L374" s="44"/>
      <c r="M374" s="212"/>
      <c r="N374" s="213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668</v>
      </c>
      <c r="AU374" s="17" t="s">
        <v>84</v>
      </c>
    </row>
    <row r="375" s="2" customFormat="1" ht="16.5" customHeight="1">
      <c r="A375" s="38"/>
      <c r="B375" s="39"/>
      <c r="C375" s="196" t="s">
        <v>426</v>
      </c>
      <c r="D375" s="196" t="s">
        <v>144</v>
      </c>
      <c r="E375" s="197" t="s">
        <v>1042</v>
      </c>
      <c r="F375" s="198" t="s">
        <v>1043</v>
      </c>
      <c r="G375" s="199" t="s">
        <v>147</v>
      </c>
      <c r="H375" s="200">
        <v>528</v>
      </c>
      <c r="I375" s="201"/>
      <c r="J375" s="202">
        <f>ROUND(I375*H375,2)</f>
        <v>0</v>
      </c>
      <c r="K375" s="198" t="s">
        <v>665</v>
      </c>
      <c r="L375" s="44"/>
      <c r="M375" s="203" t="s">
        <v>19</v>
      </c>
      <c r="N375" s="204" t="s">
        <v>45</v>
      </c>
      <c r="O375" s="84"/>
      <c r="P375" s="205">
        <f>O375*H375</f>
        <v>0</v>
      </c>
      <c r="Q375" s="205">
        <v>0.15540000000000001</v>
      </c>
      <c r="R375" s="205">
        <f>Q375*H375</f>
        <v>82.051200000000009</v>
      </c>
      <c r="S375" s="205">
        <v>0</v>
      </c>
      <c r="T375" s="20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07" t="s">
        <v>149</v>
      </c>
      <c r="AT375" s="207" t="s">
        <v>144</v>
      </c>
      <c r="AU375" s="207" t="s">
        <v>84</v>
      </c>
      <c r="AY375" s="17" t="s">
        <v>143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7" t="s">
        <v>82</v>
      </c>
      <c r="BK375" s="208">
        <f>ROUND(I375*H375,2)</f>
        <v>0</v>
      </c>
      <c r="BL375" s="17" t="s">
        <v>149</v>
      </c>
      <c r="BM375" s="207" t="s">
        <v>1044</v>
      </c>
    </row>
    <row r="376" s="2" customFormat="1">
      <c r="A376" s="38"/>
      <c r="B376" s="39"/>
      <c r="C376" s="40"/>
      <c r="D376" s="209" t="s">
        <v>150</v>
      </c>
      <c r="E376" s="40"/>
      <c r="F376" s="210" t="s">
        <v>1045</v>
      </c>
      <c r="G376" s="40"/>
      <c r="H376" s="40"/>
      <c r="I376" s="211"/>
      <c r="J376" s="40"/>
      <c r="K376" s="40"/>
      <c r="L376" s="44"/>
      <c r="M376" s="212"/>
      <c r="N376" s="213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150</v>
      </c>
      <c r="AU376" s="17" t="s">
        <v>84</v>
      </c>
    </row>
    <row r="377" s="2" customFormat="1">
      <c r="A377" s="38"/>
      <c r="B377" s="39"/>
      <c r="C377" s="40"/>
      <c r="D377" s="227" t="s">
        <v>668</v>
      </c>
      <c r="E377" s="40"/>
      <c r="F377" s="228" t="s">
        <v>1046</v>
      </c>
      <c r="G377" s="40"/>
      <c r="H377" s="40"/>
      <c r="I377" s="211"/>
      <c r="J377" s="40"/>
      <c r="K377" s="40"/>
      <c r="L377" s="44"/>
      <c r="M377" s="212"/>
      <c r="N377" s="213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668</v>
      </c>
      <c r="AU377" s="17" t="s">
        <v>84</v>
      </c>
    </row>
    <row r="378" s="13" customFormat="1">
      <c r="A378" s="13"/>
      <c r="B378" s="229"/>
      <c r="C378" s="230"/>
      <c r="D378" s="209" t="s">
        <v>685</v>
      </c>
      <c r="E378" s="231" t="s">
        <v>19</v>
      </c>
      <c r="F378" s="232" t="s">
        <v>1047</v>
      </c>
      <c r="G378" s="230"/>
      <c r="H378" s="233">
        <v>528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685</v>
      </c>
      <c r="AU378" s="239" t="s">
        <v>84</v>
      </c>
      <c r="AV378" s="13" t="s">
        <v>84</v>
      </c>
      <c r="AW378" s="13" t="s">
        <v>35</v>
      </c>
      <c r="AX378" s="13" t="s">
        <v>82</v>
      </c>
      <c r="AY378" s="239" t="s">
        <v>143</v>
      </c>
    </row>
    <row r="379" s="2" customFormat="1" ht="16.5" customHeight="1">
      <c r="A379" s="38"/>
      <c r="B379" s="39"/>
      <c r="C379" s="240" t="s">
        <v>292</v>
      </c>
      <c r="D379" s="240" t="s">
        <v>766</v>
      </c>
      <c r="E379" s="241" t="s">
        <v>1048</v>
      </c>
      <c r="F379" s="242" t="s">
        <v>1049</v>
      </c>
      <c r="G379" s="243" t="s">
        <v>147</v>
      </c>
      <c r="H379" s="244">
        <v>137.69999999999999</v>
      </c>
      <c r="I379" s="245"/>
      <c r="J379" s="246">
        <f>ROUND(I379*H379,2)</f>
        <v>0</v>
      </c>
      <c r="K379" s="242" t="s">
        <v>665</v>
      </c>
      <c r="L379" s="247"/>
      <c r="M379" s="248" t="s">
        <v>19</v>
      </c>
      <c r="N379" s="249" t="s">
        <v>45</v>
      </c>
      <c r="O379" s="84"/>
      <c r="P379" s="205">
        <f>O379*H379</f>
        <v>0</v>
      </c>
      <c r="Q379" s="205">
        <v>0.048300000000000003</v>
      </c>
      <c r="R379" s="205">
        <f>Q379*H379</f>
        <v>6.6509099999999997</v>
      </c>
      <c r="S379" s="205">
        <v>0</v>
      </c>
      <c r="T379" s="20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7" t="s">
        <v>163</v>
      </c>
      <c r="AT379" s="207" t="s">
        <v>766</v>
      </c>
      <c r="AU379" s="207" t="s">
        <v>84</v>
      </c>
      <c r="AY379" s="17" t="s">
        <v>143</v>
      </c>
      <c r="BE379" s="208">
        <f>IF(N379="základní",J379,0)</f>
        <v>0</v>
      </c>
      <c r="BF379" s="208">
        <f>IF(N379="snížená",J379,0)</f>
        <v>0</v>
      </c>
      <c r="BG379" s="208">
        <f>IF(N379="zákl. přenesená",J379,0)</f>
        <v>0</v>
      </c>
      <c r="BH379" s="208">
        <f>IF(N379="sníž. přenesená",J379,0)</f>
        <v>0</v>
      </c>
      <c r="BI379" s="208">
        <f>IF(N379="nulová",J379,0)</f>
        <v>0</v>
      </c>
      <c r="BJ379" s="17" t="s">
        <v>82</v>
      </c>
      <c r="BK379" s="208">
        <f>ROUND(I379*H379,2)</f>
        <v>0</v>
      </c>
      <c r="BL379" s="17" t="s">
        <v>149</v>
      </c>
      <c r="BM379" s="207" t="s">
        <v>1050</v>
      </c>
    </row>
    <row r="380" s="2" customFormat="1">
      <c r="A380" s="38"/>
      <c r="B380" s="39"/>
      <c r="C380" s="40"/>
      <c r="D380" s="209" t="s">
        <v>150</v>
      </c>
      <c r="E380" s="40"/>
      <c r="F380" s="210" t="s">
        <v>1049</v>
      </c>
      <c r="G380" s="40"/>
      <c r="H380" s="40"/>
      <c r="I380" s="211"/>
      <c r="J380" s="40"/>
      <c r="K380" s="40"/>
      <c r="L380" s="44"/>
      <c r="M380" s="212"/>
      <c r="N380" s="213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150</v>
      </c>
      <c r="AU380" s="17" t="s">
        <v>84</v>
      </c>
    </row>
    <row r="381" s="13" customFormat="1">
      <c r="A381" s="13"/>
      <c r="B381" s="229"/>
      <c r="C381" s="230"/>
      <c r="D381" s="209" t="s">
        <v>685</v>
      </c>
      <c r="E381" s="230"/>
      <c r="F381" s="232" t="s">
        <v>1051</v>
      </c>
      <c r="G381" s="230"/>
      <c r="H381" s="233">
        <v>137.69999999999999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685</v>
      </c>
      <c r="AU381" s="239" t="s">
        <v>84</v>
      </c>
      <c r="AV381" s="13" t="s">
        <v>84</v>
      </c>
      <c r="AW381" s="13" t="s">
        <v>4</v>
      </c>
      <c r="AX381" s="13" t="s">
        <v>82</v>
      </c>
      <c r="AY381" s="239" t="s">
        <v>143</v>
      </c>
    </row>
    <row r="382" s="2" customFormat="1" ht="16.5" customHeight="1">
      <c r="A382" s="38"/>
      <c r="B382" s="39"/>
      <c r="C382" s="240" t="s">
        <v>434</v>
      </c>
      <c r="D382" s="240" t="s">
        <v>766</v>
      </c>
      <c r="E382" s="241" t="s">
        <v>1052</v>
      </c>
      <c r="F382" s="242" t="s">
        <v>1053</v>
      </c>
      <c r="G382" s="243" t="s">
        <v>147</v>
      </c>
      <c r="H382" s="244">
        <v>34.68</v>
      </c>
      <c r="I382" s="245"/>
      <c r="J382" s="246">
        <f>ROUND(I382*H382,2)</f>
        <v>0</v>
      </c>
      <c r="K382" s="242" t="s">
        <v>665</v>
      </c>
      <c r="L382" s="247"/>
      <c r="M382" s="248" t="s">
        <v>19</v>
      </c>
      <c r="N382" s="249" t="s">
        <v>45</v>
      </c>
      <c r="O382" s="84"/>
      <c r="P382" s="205">
        <f>O382*H382</f>
        <v>0</v>
      </c>
      <c r="Q382" s="205">
        <v>0.065670000000000006</v>
      </c>
      <c r="R382" s="205">
        <f>Q382*H382</f>
        <v>2.2774356</v>
      </c>
      <c r="S382" s="205">
        <v>0</v>
      </c>
      <c r="T382" s="20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07" t="s">
        <v>163</v>
      </c>
      <c r="AT382" s="207" t="s">
        <v>766</v>
      </c>
      <c r="AU382" s="207" t="s">
        <v>84</v>
      </c>
      <c r="AY382" s="17" t="s">
        <v>143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7" t="s">
        <v>82</v>
      </c>
      <c r="BK382" s="208">
        <f>ROUND(I382*H382,2)</f>
        <v>0</v>
      </c>
      <c r="BL382" s="17" t="s">
        <v>149</v>
      </c>
      <c r="BM382" s="207" t="s">
        <v>1054</v>
      </c>
    </row>
    <row r="383" s="2" customFormat="1">
      <c r="A383" s="38"/>
      <c r="B383" s="39"/>
      <c r="C383" s="40"/>
      <c r="D383" s="209" t="s">
        <v>150</v>
      </c>
      <c r="E383" s="40"/>
      <c r="F383" s="210" t="s">
        <v>1053</v>
      </c>
      <c r="G383" s="40"/>
      <c r="H383" s="40"/>
      <c r="I383" s="211"/>
      <c r="J383" s="40"/>
      <c r="K383" s="40"/>
      <c r="L383" s="44"/>
      <c r="M383" s="212"/>
      <c r="N383" s="213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150</v>
      </c>
      <c r="AU383" s="17" t="s">
        <v>84</v>
      </c>
    </row>
    <row r="384" s="13" customFormat="1">
      <c r="A384" s="13"/>
      <c r="B384" s="229"/>
      <c r="C384" s="230"/>
      <c r="D384" s="209" t="s">
        <v>685</v>
      </c>
      <c r="E384" s="230"/>
      <c r="F384" s="232" t="s">
        <v>1055</v>
      </c>
      <c r="G384" s="230"/>
      <c r="H384" s="233">
        <v>34.68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685</v>
      </c>
      <c r="AU384" s="239" t="s">
        <v>84</v>
      </c>
      <c r="AV384" s="13" t="s">
        <v>84</v>
      </c>
      <c r="AW384" s="13" t="s">
        <v>4</v>
      </c>
      <c r="AX384" s="13" t="s">
        <v>82</v>
      </c>
      <c r="AY384" s="239" t="s">
        <v>143</v>
      </c>
    </row>
    <row r="385" s="2" customFormat="1" ht="16.5" customHeight="1">
      <c r="A385" s="38"/>
      <c r="B385" s="39"/>
      <c r="C385" s="240" t="s">
        <v>296</v>
      </c>
      <c r="D385" s="240" t="s">
        <v>766</v>
      </c>
      <c r="E385" s="241" t="s">
        <v>1056</v>
      </c>
      <c r="F385" s="242" t="s">
        <v>1057</v>
      </c>
      <c r="G385" s="243" t="s">
        <v>147</v>
      </c>
      <c r="H385" s="244">
        <v>366.18000000000001</v>
      </c>
      <c r="I385" s="245"/>
      <c r="J385" s="246">
        <f>ROUND(I385*H385,2)</f>
        <v>0</v>
      </c>
      <c r="K385" s="242" t="s">
        <v>665</v>
      </c>
      <c r="L385" s="247"/>
      <c r="M385" s="248" t="s">
        <v>19</v>
      </c>
      <c r="N385" s="249" t="s">
        <v>45</v>
      </c>
      <c r="O385" s="84"/>
      <c r="P385" s="205">
        <f>O385*H385</f>
        <v>0</v>
      </c>
      <c r="Q385" s="205">
        <v>0.080000000000000002</v>
      </c>
      <c r="R385" s="205">
        <f>Q385*H385</f>
        <v>29.2944</v>
      </c>
      <c r="S385" s="205">
        <v>0</v>
      </c>
      <c r="T385" s="20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7" t="s">
        <v>163</v>
      </c>
      <c r="AT385" s="207" t="s">
        <v>766</v>
      </c>
      <c r="AU385" s="207" t="s">
        <v>84</v>
      </c>
      <c r="AY385" s="17" t="s">
        <v>143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7" t="s">
        <v>82</v>
      </c>
      <c r="BK385" s="208">
        <f>ROUND(I385*H385,2)</f>
        <v>0</v>
      </c>
      <c r="BL385" s="17" t="s">
        <v>149</v>
      </c>
      <c r="BM385" s="207" t="s">
        <v>1058</v>
      </c>
    </row>
    <row r="386" s="2" customFormat="1">
      <c r="A386" s="38"/>
      <c r="B386" s="39"/>
      <c r="C386" s="40"/>
      <c r="D386" s="209" t="s">
        <v>150</v>
      </c>
      <c r="E386" s="40"/>
      <c r="F386" s="210" t="s">
        <v>1057</v>
      </c>
      <c r="G386" s="40"/>
      <c r="H386" s="40"/>
      <c r="I386" s="211"/>
      <c r="J386" s="40"/>
      <c r="K386" s="40"/>
      <c r="L386" s="44"/>
      <c r="M386" s="212"/>
      <c r="N386" s="213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150</v>
      </c>
      <c r="AU386" s="17" t="s">
        <v>84</v>
      </c>
    </row>
    <row r="387" s="13" customFormat="1">
      <c r="A387" s="13"/>
      <c r="B387" s="229"/>
      <c r="C387" s="230"/>
      <c r="D387" s="209" t="s">
        <v>685</v>
      </c>
      <c r="E387" s="230"/>
      <c r="F387" s="232" t="s">
        <v>1059</v>
      </c>
      <c r="G387" s="230"/>
      <c r="H387" s="233">
        <v>366.18000000000001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685</v>
      </c>
      <c r="AU387" s="239" t="s">
        <v>84</v>
      </c>
      <c r="AV387" s="13" t="s">
        <v>84</v>
      </c>
      <c r="AW387" s="13" t="s">
        <v>4</v>
      </c>
      <c r="AX387" s="13" t="s">
        <v>82</v>
      </c>
      <c r="AY387" s="239" t="s">
        <v>143</v>
      </c>
    </row>
    <row r="388" s="2" customFormat="1" ht="16.5" customHeight="1">
      <c r="A388" s="38"/>
      <c r="B388" s="39"/>
      <c r="C388" s="196" t="s">
        <v>441</v>
      </c>
      <c r="D388" s="196" t="s">
        <v>144</v>
      </c>
      <c r="E388" s="197" t="s">
        <v>1060</v>
      </c>
      <c r="F388" s="198" t="s">
        <v>1061</v>
      </c>
      <c r="G388" s="199" t="s">
        <v>147</v>
      </c>
      <c r="H388" s="200">
        <v>524</v>
      </c>
      <c r="I388" s="201"/>
      <c r="J388" s="202">
        <f>ROUND(I388*H388,2)</f>
        <v>0</v>
      </c>
      <c r="K388" s="198" t="s">
        <v>665</v>
      </c>
      <c r="L388" s="44"/>
      <c r="M388" s="203" t="s">
        <v>19</v>
      </c>
      <c r="N388" s="204" t="s">
        <v>45</v>
      </c>
      <c r="O388" s="84"/>
      <c r="P388" s="205">
        <f>O388*H388</f>
        <v>0</v>
      </c>
      <c r="Q388" s="205">
        <v>0.10095</v>
      </c>
      <c r="R388" s="205">
        <f>Q388*H388</f>
        <v>52.897799999999997</v>
      </c>
      <c r="S388" s="205">
        <v>0</v>
      </c>
      <c r="T388" s="20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07" t="s">
        <v>149</v>
      </c>
      <c r="AT388" s="207" t="s">
        <v>144</v>
      </c>
      <c r="AU388" s="207" t="s">
        <v>84</v>
      </c>
      <c r="AY388" s="17" t="s">
        <v>143</v>
      </c>
      <c r="BE388" s="208">
        <f>IF(N388="základní",J388,0)</f>
        <v>0</v>
      </c>
      <c r="BF388" s="208">
        <f>IF(N388="snížená",J388,0)</f>
        <v>0</v>
      </c>
      <c r="BG388" s="208">
        <f>IF(N388="zákl. přenesená",J388,0)</f>
        <v>0</v>
      </c>
      <c r="BH388" s="208">
        <f>IF(N388="sníž. přenesená",J388,0)</f>
        <v>0</v>
      </c>
      <c r="BI388" s="208">
        <f>IF(N388="nulová",J388,0)</f>
        <v>0</v>
      </c>
      <c r="BJ388" s="17" t="s">
        <v>82</v>
      </c>
      <c r="BK388" s="208">
        <f>ROUND(I388*H388,2)</f>
        <v>0</v>
      </c>
      <c r="BL388" s="17" t="s">
        <v>149</v>
      </c>
      <c r="BM388" s="207" t="s">
        <v>1062</v>
      </c>
    </row>
    <row r="389" s="2" customFormat="1">
      <c r="A389" s="38"/>
      <c r="B389" s="39"/>
      <c r="C389" s="40"/>
      <c r="D389" s="209" t="s">
        <v>150</v>
      </c>
      <c r="E389" s="40"/>
      <c r="F389" s="210" t="s">
        <v>1063</v>
      </c>
      <c r="G389" s="40"/>
      <c r="H389" s="40"/>
      <c r="I389" s="211"/>
      <c r="J389" s="40"/>
      <c r="K389" s="40"/>
      <c r="L389" s="44"/>
      <c r="M389" s="212"/>
      <c r="N389" s="213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150</v>
      </c>
      <c r="AU389" s="17" t="s">
        <v>84</v>
      </c>
    </row>
    <row r="390" s="2" customFormat="1">
      <c r="A390" s="38"/>
      <c r="B390" s="39"/>
      <c r="C390" s="40"/>
      <c r="D390" s="227" t="s">
        <v>668</v>
      </c>
      <c r="E390" s="40"/>
      <c r="F390" s="228" t="s">
        <v>1064</v>
      </c>
      <c r="G390" s="40"/>
      <c r="H390" s="40"/>
      <c r="I390" s="211"/>
      <c r="J390" s="40"/>
      <c r="K390" s="40"/>
      <c r="L390" s="44"/>
      <c r="M390" s="212"/>
      <c r="N390" s="213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668</v>
      </c>
      <c r="AU390" s="17" t="s">
        <v>84</v>
      </c>
    </row>
    <row r="391" s="2" customFormat="1" ht="16.5" customHeight="1">
      <c r="A391" s="38"/>
      <c r="B391" s="39"/>
      <c r="C391" s="240" t="s">
        <v>299</v>
      </c>
      <c r="D391" s="240" t="s">
        <v>766</v>
      </c>
      <c r="E391" s="241" t="s">
        <v>1065</v>
      </c>
      <c r="F391" s="242" t="s">
        <v>1066</v>
      </c>
      <c r="G391" s="243" t="s">
        <v>147</v>
      </c>
      <c r="H391" s="244">
        <v>534.48000000000002</v>
      </c>
      <c r="I391" s="245"/>
      <c r="J391" s="246">
        <f>ROUND(I391*H391,2)</f>
        <v>0</v>
      </c>
      <c r="K391" s="242" t="s">
        <v>665</v>
      </c>
      <c r="L391" s="247"/>
      <c r="M391" s="248" t="s">
        <v>19</v>
      </c>
      <c r="N391" s="249" t="s">
        <v>45</v>
      </c>
      <c r="O391" s="84"/>
      <c r="P391" s="205">
        <f>O391*H391</f>
        <v>0</v>
      </c>
      <c r="Q391" s="205">
        <v>0.045999999999999999</v>
      </c>
      <c r="R391" s="205">
        <f>Q391*H391</f>
        <v>24.586079999999999</v>
      </c>
      <c r="S391" s="205">
        <v>0</v>
      </c>
      <c r="T391" s="20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07" t="s">
        <v>163</v>
      </c>
      <c r="AT391" s="207" t="s">
        <v>766</v>
      </c>
      <c r="AU391" s="207" t="s">
        <v>84</v>
      </c>
      <c r="AY391" s="17" t="s">
        <v>143</v>
      </c>
      <c r="BE391" s="208">
        <f>IF(N391="základní",J391,0)</f>
        <v>0</v>
      </c>
      <c r="BF391" s="208">
        <f>IF(N391="snížená",J391,0)</f>
        <v>0</v>
      </c>
      <c r="BG391" s="208">
        <f>IF(N391="zákl. přenesená",J391,0)</f>
        <v>0</v>
      </c>
      <c r="BH391" s="208">
        <f>IF(N391="sníž. přenesená",J391,0)</f>
        <v>0</v>
      </c>
      <c r="BI391" s="208">
        <f>IF(N391="nulová",J391,0)</f>
        <v>0</v>
      </c>
      <c r="BJ391" s="17" t="s">
        <v>82</v>
      </c>
      <c r="BK391" s="208">
        <f>ROUND(I391*H391,2)</f>
        <v>0</v>
      </c>
      <c r="BL391" s="17" t="s">
        <v>149</v>
      </c>
      <c r="BM391" s="207" t="s">
        <v>1067</v>
      </c>
    </row>
    <row r="392" s="2" customFormat="1">
      <c r="A392" s="38"/>
      <c r="B392" s="39"/>
      <c r="C392" s="40"/>
      <c r="D392" s="209" t="s">
        <v>150</v>
      </c>
      <c r="E392" s="40"/>
      <c r="F392" s="210" t="s">
        <v>1066</v>
      </c>
      <c r="G392" s="40"/>
      <c r="H392" s="40"/>
      <c r="I392" s="211"/>
      <c r="J392" s="40"/>
      <c r="K392" s="40"/>
      <c r="L392" s="44"/>
      <c r="M392" s="212"/>
      <c r="N392" s="213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150</v>
      </c>
      <c r="AU392" s="17" t="s">
        <v>84</v>
      </c>
    </row>
    <row r="393" s="13" customFormat="1">
      <c r="A393" s="13"/>
      <c r="B393" s="229"/>
      <c r="C393" s="230"/>
      <c r="D393" s="209" t="s">
        <v>685</v>
      </c>
      <c r="E393" s="230"/>
      <c r="F393" s="232" t="s">
        <v>1068</v>
      </c>
      <c r="G393" s="230"/>
      <c r="H393" s="233">
        <v>534.48000000000002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685</v>
      </c>
      <c r="AU393" s="239" t="s">
        <v>84</v>
      </c>
      <c r="AV393" s="13" t="s">
        <v>84</v>
      </c>
      <c r="AW393" s="13" t="s">
        <v>4</v>
      </c>
      <c r="AX393" s="13" t="s">
        <v>82</v>
      </c>
      <c r="AY393" s="239" t="s">
        <v>143</v>
      </c>
    </row>
    <row r="394" s="2" customFormat="1" ht="16.5" customHeight="1">
      <c r="A394" s="38"/>
      <c r="B394" s="39"/>
      <c r="C394" s="196" t="s">
        <v>1069</v>
      </c>
      <c r="D394" s="196" t="s">
        <v>144</v>
      </c>
      <c r="E394" s="197" t="s">
        <v>1070</v>
      </c>
      <c r="F394" s="198" t="s">
        <v>1071</v>
      </c>
      <c r="G394" s="199" t="s">
        <v>147</v>
      </c>
      <c r="H394" s="200">
        <v>110</v>
      </c>
      <c r="I394" s="201"/>
      <c r="J394" s="202">
        <f>ROUND(I394*H394,2)</f>
        <v>0</v>
      </c>
      <c r="K394" s="198" t="s">
        <v>665</v>
      </c>
      <c r="L394" s="44"/>
      <c r="M394" s="203" t="s">
        <v>19</v>
      </c>
      <c r="N394" s="204" t="s">
        <v>45</v>
      </c>
      <c r="O394" s="84"/>
      <c r="P394" s="205">
        <f>O394*H394</f>
        <v>0</v>
      </c>
      <c r="Q394" s="205">
        <v>6.0000000000000002E-05</v>
      </c>
      <c r="R394" s="205">
        <f>Q394*H394</f>
        <v>0.0066</v>
      </c>
      <c r="S394" s="205">
        <v>0</v>
      </c>
      <c r="T394" s="20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07" t="s">
        <v>149</v>
      </c>
      <c r="AT394" s="207" t="s">
        <v>144</v>
      </c>
      <c r="AU394" s="207" t="s">
        <v>84</v>
      </c>
      <c r="AY394" s="17" t="s">
        <v>143</v>
      </c>
      <c r="BE394" s="208">
        <f>IF(N394="základní",J394,0)</f>
        <v>0</v>
      </c>
      <c r="BF394" s="208">
        <f>IF(N394="snížená",J394,0)</f>
        <v>0</v>
      </c>
      <c r="BG394" s="208">
        <f>IF(N394="zákl. přenesená",J394,0)</f>
        <v>0</v>
      </c>
      <c r="BH394" s="208">
        <f>IF(N394="sníž. přenesená",J394,0)</f>
        <v>0</v>
      </c>
      <c r="BI394" s="208">
        <f>IF(N394="nulová",J394,0)</f>
        <v>0</v>
      </c>
      <c r="BJ394" s="17" t="s">
        <v>82</v>
      </c>
      <c r="BK394" s="208">
        <f>ROUND(I394*H394,2)</f>
        <v>0</v>
      </c>
      <c r="BL394" s="17" t="s">
        <v>149</v>
      </c>
      <c r="BM394" s="207" t="s">
        <v>1072</v>
      </c>
    </row>
    <row r="395" s="2" customFormat="1">
      <c r="A395" s="38"/>
      <c r="B395" s="39"/>
      <c r="C395" s="40"/>
      <c r="D395" s="209" t="s">
        <v>150</v>
      </c>
      <c r="E395" s="40"/>
      <c r="F395" s="210" t="s">
        <v>1073</v>
      </c>
      <c r="G395" s="40"/>
      <c r="H395" s="40"/>
      <c r="I395" s="211"/>
      <c r="J395" s="40"/>
      <c r="K395" s="40"/>
      <c r="L395" s="44"/>
      <c r="M395" s="212"/>
      <c r="N395" s="213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150</v>
      </c>
      <c r="AU395" s="17" t="s">
        <v>84</v>
      </c>
    </row>
    <row r="396" s="2" customFormat="1">
      <c r="A396" s="38"/>
      <c r="B396" s="39"/>
      <c r="C396" s="40"/>
      <c r="D396" s="227" t="s">
        <v>668</v>
      </c>
      <c r="E396" s="40"/>
      <c r="F396" s="228" t="s">
        <v>1074</v>
      </c>
      <c r="G396" s="40"/>
      <c r="H396" s="40"/>
      <c r="I396" s="211"/>
      <c r="J396" s="40"/>
      <c r="K396" s="40"/>
      <c r="L396" s="44"/>
      <c r="M396" s="212"/>
      <c r="N396" s="213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668</v>
      </c>
      <c r="AU396" s="17" t="s">
        <v>84</v>
      </c>
    </row>
    <row r="397" s="2" customFormat="1" ht="16.5" customHeight="1">
      <c r="A397" s="38"/>
      <c r="B397" s="39"/>
      <c r="C397" s="196" t="s">
        <v>303</v>
      </c>
      <c r="D397" s="196" t="s">
        <v>144</v>
      </c>
      <c r="E397" s="197" t="s">
        <v>1075</v>
      </c>
      <c r="F397" s="198" t="s">
        <v>1076</v>
      </c>
      <c r="G397" s="199" t="s">
        <v>147</v>
      </c>
      <c r="H397" s="200">
        <v>110</v>
      </c>
      <c r="I397" s="201"/>
      <c r="J397" s="202">
        <f>ROUND(I397*H397,2)</f>
        <v>0</v>
      </c>
      <c r="K397" s="198" t="s">
        <v>665</v>
      </c>
      <c r="L397" s="44"/>
      <c r="M397" s="203" t="s">
        <v>19</v>
      </c>
      <c r="N397" s="204" t="s">
        <v>45</v>
      </c>
      <c r="O397" s="84"/>
      <c r="P397" s="205">
        <f>O397*H397</f>
        <v>0</v>
      </c>
      <c r="Q397" s="205">
        <v>0</v>
      </c>
      <c r="R397" s="205">
        <f>Q397*H397</f>
        <v>0</v>
      </c>
      <c r="S397" s="205">
        <v>0</v>
      </c>
      <c r="T397" s="20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07" t="s">
        <v>149</v>
      </c>
      <c r="AT397" s="207" t="s">
        <v>144</v>
      </c>
      <c r="AU397" s="207" t="s">
        <v>84</v>
      </c>
      <c r="AY397" s="17" t="s">
        <v>143</v>
      </c>
      <c r="BE397" s="208">
        <f>IF(N397="základní",J397,0)</f>
        <v>0</v>
      </c>
      <c r="BF397" s="208">
        <f>IF(N397="snížená",J397,0)</f>
        <v>0</v>
      </c>
      <c r="BG397" s="208">
        <f>IF(N397="zákl. přenesená",J397,0)</f>
        <v>0</v>
      </c>
      <c r="BH397" s="208">
        <f>IF(N397="sníž. přenesená",J397,0)</f>
        <v>0</v>
      </c>
      <c r="BI397" s="208">
        <f>IF(N397="nulová",J397,0)</f>
        <v>0</v>
      </c>
      <c r="BJ397" s="17" t="s">
        <v>82</v>
      </c>
      <c r="BK397" s="208">
        <f>ROUND(I397*H397,2)</f>
        <v>0</v>
      </c>
      <c r="BL397" s="17" t="s">
        <v>149</v>
      </c>
      <c r="BM397" s="207" t="s">
        <v>1077</v>
      </c>
    </row>
    <row r="398" s="2" customFormat="1">
      <c r="A398" s="38"/>
      <c r="B398" s="39"/>
      <c r="C398" s="40"/>
      <c r="D398" s="209" t="s">
        <v>150</v>
      </c>
      <c r="E398" s="40"/>
      <c r="F398" s="210" t="s">
        <v>1078</v>
      </c>
      <c r="G398" s="40"/>
      <c r="H398" s="40"/>
      <c r="I398" s="211"/>
      <c r="J398" s="40"/>
      <c r="K398" s="40"/>
      <c r="L398" s="44"/>
      <c r="M398" s="212"/>
      <c r="N398" s="213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150</v>
      </c>
      <c r="AU398" s="17" t="s">
        <v>84</v>
      </c>
    </row>
    <row r="399" s="2" customFormat="1">
      <c r="A399" s="38"/>
      <c r="B399" s="39"/>
      <c r="C399" s="40"/>
      <c r="D399" s="227" t="s">
        <v>668</v>
      </c>
      <c r="E399" s="40"/>
      <c r="F399" s="228" t="s">
        <v>1079</v>
      </c>
      <c r="G399" s="40"/>
      <c r="H399" s="40"/>
      <c r="I399" s="211"/>
      <c r="J399" s="40"/>
      <c r="K399" s="40"/>
      <c r="L399" s="44"/>
      <c r="M399" s="212"/>
      <c r="N399" s="213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668</v>
      </c>
      <c r="AU399" s="17" t="s">
        <v>84</v>
      </c>
    </row>
    <row r="400" s="2" customFormat="1" ht="21.75" customHeight="1">
      <c r="A400" s="38"/>
      <c r="B400" s="39"/>
      <c r="C400" s="196" t="s">
        <v>1080</v>
      </c>
      <c r="D400" s="196" t="s">
        <v>144</v>
      </c>
      <c r="E400" s="197" t="s">
        <v>1081</v>
      </c>
      <c r="F400" s="198" t="s">
        <v>1082</v>
      </c>
      <c r="G400" s="199" t="s">
        <v>157</v>
      </c>
      <c r="H400" s="200">
        <v>12</v>
      </c>
      <c r="I400" s="201"/>
      <c r="J400" s="202">
        <f>ROUND(I400*H400,2)</f>
        <v>0</v>
      </c>
      <c r="K400" s="198" t="s">
        <v>665</v>
      </c>
      <c r="L400" s="44"/>
      <c r="M400" s="203" t="s">
        <v>19</v>
      </c>
      <c r="N400" s="204" t="s">
        <v>45</v>
      </c>
      <c r="O400" s="84"/>
      <c r="P400" s="205">
        <f>O400*H400</f>
        <v>0</v>
      </c>
      <c r="Q400" s="205">
        <v>0</v>
      </c>
      <c r="R400" s="205">
        <f>Q400*H400</f>
        <v>0</v>
      </c>
      <c r="S400" s="205">
        <v>2.2000000000000002</v>
      </c>
      <c r="T400" s="206">
        <f>S400*H400</f>
        <v>26.400000000000002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07" t="s">
        <v>149</v>
      </c>
      <c r="AT400" s="207" t="s">
        <v>144</v>
      </c>
      <c r="AU400" s="207" t="s">
        <v>84</v>
      </c>
      <c r="AY400" s="17" t="s">
        <v>143</v>
      </c>
      <c r="BE400" s="208">
        <f>IF(N400="základní",J400,0)</f>
        <v>0</v>
      </c>
      <c r="BF400" s="208">
        <f>IF(N400="snížená",J400,0)</f>
        <v>0</v>
      </c>
      <c r="BG400" s="208">
        <f>IF(N400="zákl. přenesená",J400,0)</f>
        <v>0</v>
      </c>
      <c r="BH400" s="208">
        <f>IF(N400="sníž. přenesená",J400,0)</f>
        <v>0</v>
      </c>
      <c r="BI400" s="208">
        <f>IF(N400="nulová",J400,0)</f>
        <v>0</v>
      </c>
      <c r="BJ400" s="17" t="s">
        <v>82</v>
      </c>
      <c r="BK400" s="208">
        <f>ROUND(I400*H400,2)</f>
        <v>0</v>
      </c>
      <c r="BL400" s="17" t="s">
        <v>149</v>
      </c>
      <c r="BM400" s="207" t="s">
        <v>1083</v>
      </c>
    </row>
    <row r="401" s="2" customFormat="1">
      <c r="A401" s="38"/>
      <c r="B401" s="39"/>
      <c r="C401" s="40"/>
      <c r="D401" s="209" t="s">
        <v>150</v>
      </c>
      <c r="E401" s="40"/>
      <c r="F401" s="210" t="s">
        <v>1084</v>
      </c>
      <c r="G401" s="40"/>
      <c r="H401" s="40"/>
      <c r="I401" s="211"/>
      <c r="J401" s="40"/>
      <c r="K401" s="40"/>
      <c r="L401" s="44"/>
      <c r="M401" s="212"/>
      <c r="N401" s="213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150</v>
      </c>
      <c r="AU401" s="17" t="s">
        <v>84</v>
      </c>
    </row>
    <row r="402" s="2" customFormat="1">
      <c r="A402" s="38"/>
      <c r="B402" s="39"/>
      <c r="C402" s="40"/>
      <c r="D402" s="227" t="s">
        <v>668</v>
      </c>
      <c r="E402" s="40"/>
      <c r="F402" s="228" t="s">
        <v>1085</v>
      </c>
      <c r="G402" s="40"/>
      <c r="H402" s="40"/>
      <c r="I402" s="211"/>
      <c r="J402" s="40"/>
      <c r="K402" s="40"/>
      <c r="L402" s="44"/>
      <c r="M402" s="212"/>
      <c r="N402" s="213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668</v>
      </c>
      <c r="AU402" s="17" t="s">
        <v>84</v>
      </c>
    </row>
    <row r="403" s="13" customFormat="1">
      <c r="A403" s="13"/>
      <c r="B403" s="229"/>
      <c r="C403" s="230"/>
      <c r="D403" s="209" t="s">
        <v>685</v>
      </c>
      <c r="E403" s="231" t="s">
        <v>19</v>
      </c>
      <c r="F403" s="232" t="s">
        <v>1086</v>
      </c>
      <c r="G403" s="230"/>
      <c r="H403" s="233">
        <v>12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685</v>
      </c>
      <c r="AU403" s="239" t="s">
        <v>84</v>
      </c>
      <c r="AV403" s="13" t="s">
        <v>84</v>
      </c>
      <c r="AW403" s="13" t="s">
        <v>35</v>
      </c>
      <c r="AX403" s="13" t="s">
        <v>82</v>
      </c>
      <c r="AY403" s="239" t="s">
        <v>143</v>
      </c>
    </row>
    <row r="404" s="2" customFormat="1" ht="16.5" customHeight="1">
      <c r="A404" s="38"/>
      <c r="B404" s="39"/>
      <c r="C404" s="196" t="s">
        <v>306</v>
      </c>
      <c r="D404" s="196" t="s">
        <v>144</v>
      </c>
      <c r="E404" s="197" t="s">
        <v>1087</v>
      </c>
      <c r="F404" s="198" t="s">
        <v>1088</v>
      </c>
      <c r="G404" s="199" t="s">
        <v>245</v>
      </c>
      <c r="H404" s="200">
        <v>2</v>
      </c>
      <c r="I404" s="201"/>
      <c r="J404" s="202">
        <f>ROUND(I404*H404,2)</f>
        <v>0</v>
      </c>
      <c r="K404" s="198" t="s">
        <v>19</v>
      </c>
      <c r="L404" s="44"/>
      <c r="M404" s="203" t="s">
        <v>19</v>
      </c>
      <c r="N404" s="204" t="s">
        <v>45</v>
      </c>
      <c r="O404" s="84"/>
      <c r="P404" s="205">
        <f>O404*H404</f>
        <v>0</v>
      </c>
      <c r="Q404" s="205">
        <v>0</v>
      </c>
      <c r="R404" s="205">
        <f>Q404*H404</f>
        <v>0</v>
      </c>
      <c r="S404" s="205">
        <v>0</v>
      </c>
      <c r="T404" s="20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7" t="s">
        <v>149</v>
      </c>
      <c r="AT404" s="207" t="s">
        <v>144</v>
      </c>
      <c r="AU404" s="207" t="s">
        <v>84</v>
      </c>
      <c r="AY404" s="17" t="s">
        <v>143</v>
      </c>
      <c r="BE404" s="208">
        <f>IF(N404="základní",J404,0)</f>
        <v>0</v>
      </c>
      <c r="BF404" s="208">
        <f>IF(N404="snížená",J404,0)</f>
        <v>0</v>
      </c>
      <c r="BG404" s="208">
        <f>IF(N404="zákl. přenesená",J404,0)</f>
        <v>0</v>
      </c>
      <c r="BH404" s="208">
        <f>IF(N404="sníž. přenesená",J404,0)</f>
        <v>0</v>
      </c>
      <c r="BI404" s="208">
        <f>IF(N404="nulová",J404,0)</f>
        <v>0</v>
      </c>
      <c r="BJ404" s="17" t="s">
        <v>82</v>
      </c>
      <c r="BK404" s="208">
        <f>ROUND(I404*H404,2)</f>
        <v>0</v>
      </c>
      <c r="BL404" s="17" t="s">
        <v>149</v>
      </c>
      <c r="BM404" s="207" t="s">
        <v>1089</v>
      </c>
    </row>
    <row r="405" s="2" customFormat="1">
      <c r="A405" s="38"/>
      <c r="B405" s="39"/>
      <c r="C405" s="40"/>
      <c r="D405" s="209" t="s">
        <v>150</v>
      </c>
      <c r="E405" s="40"/>
      <c r="F405" s="210" t="s">
        <v>1088</v>
      </c>
      <c r="G405" s="40"/>
      <c r="H405" s="40"/>
      <c r="I405" s="211"/>
      <c r="J405" s="40"/>
      <c r="K405" s="40"/>
      <c r="L405" s="44"/>
      <c r="M405" s="212"/>
      <c r="N405" s="213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150</v>
      </c>
      <c r="AU405" s="17" t="s">
        <v>84</v>
      </c>
    </row>
    <row r="406" s="2" customFormat="1" ht="16.5" customHeight="1">
      <c r="A406" s="38"/>
      <c r="B406" s="39"/>
      <c r="C406" s="196" t="s">
        <v>1090</v>
      </c>
      <c r="D406" s="196" t="s">
        <v>144</v>
      </c>
      <c r="E406" s="197" t="s">
        <v>1091</v>
      </c>
      <c r="F406" s="198" t="s">
        <v>1092</v>
      </c>
      <c r="G406" s="199" t="s">
        <v>245</v>
      </c>
      <c r="H406" s="200">
        <v>1</v>
      </c>
      <c r="I406" s="201"/>
      <c r="J406" s="202">
        <f>ROUND(I406*H406,2)</f>
        <v>0</v>
      </c>
      <c r="K406" s="198" t="s">
        <v>19</v>
      </c>
      <c r="L406" s="44"/>
      <c r="M406" s="203" t="s">
        <v>19</v>
      </c>
      <c r="N406" s="204" t="s">
        <v>45</v>
      </c>
      <c r="O406" s="84"/>
      <c r="P406" s="205">
        <f>O406*H406</f>
        <v>0</v>
      </c>
      <c r="Q406" s="205">
        <v>0</v>
      </c>
      <c r="R406" s="205">
        <f>Q406*H406</f>
        <v>0</v>
      </c>
      <c r="S406" s="205">
        <v>0</v>
      </c>
      <c r="T406" s="20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07" t="s">
        <v>149</v>
      </c>
      <c r="AT406" s="207" t="s">
        <v>144</v>
      </c>
      <c r="AU406" s="207" t="s">
        <v>84</v>
      </c>
      <c r="AY406" s="17" t="s">
        <v>143</v>
      </c>
      <c r="BE406" s="208">
        <f>IF(N406="základní",J406,0)</f>
        <v>0</v>
      </c>
      <c r="BF406" s="208">
        <f>IF(N406="snížená",J406,0)</f>
        <v>0</v>
      </c>
      <c r="BG406" s="208">
        <f>IF(N406="zákl. přenesená",J406,0)</f>
        <v>0</v>
      </c>
      <c r="BH406" s="208">
        <f>IF(N406="sníž. přenesená",J406,0)</f>
        <v>0</v>
      </c>
      <c r="BI406" s="208">
        <f>IF(N406="nulová",J406,0)</f>
        <v>0</v>
      </c>
      <c r="BJ406" s="17" t="s">
        <v>82</v>
      </c>
      <c r="BK406" s="208">
        <f>ROUND(I406*H406,2)</f>
        <v>0</v>
      </c>
      <c r="BL406" s="17" t="s">
        <v>149</v>
      </c>
      <c r="BM406" s="207" t="s">
        <v>1093</v>
      </c>
    </row>
    <row r="407" s="2" customFormat="1">
      <c r="A407" s="38"/>
      <c r="B407" s="39"/>
      <c r="C407" s="40"/>
      <c r="D407" s="209" t="s">
        <v>150</v>
      </c>
      <c r="E407" s="40"/>
      <c r="F407" s="210" t="s">
        <v>1092</v>
      </c>
      <c r="G407" s="40"/>
      <c r="H407" s="40"/>
      <c r="I407" s="211"/>
      <c r="J407" s="40"/>
      <c r="K407" s="40"/>
      <c r="L407" s="44"/>
      <c r="M407" s="212"/>
      <c r="N407" s="213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150</v>
      </c>
      <c r="AU407" s="17" t="s">
        <v>84</v>
      </c>
    </row>
    <row r="408" s="11" customFormat="1" ht="22.8" customHeight="1">
      <c r="A408" s="11"/>
      <c r="B408" s="182"/>
      <c r="C408" s="183"/>
      <c r="D408" s="184" t="s">
        <v>73</v>
      </c>
      <c r="E408" s="225" t="s">
        <v>1094</v>
      </c>
      <c r="F408" s="225" t="s">
        <v>1095</v>
      </c>
      <c r="G408" s="183"/>
      <c r="H408" s="183"/>
      <c r="I408" s="186"/>
      <c r="J408" s="226">
        <f>BK408</f>
        <v>0</v>
      </c>
      <c r="K408" s="183"/>
      <c r="L408" s="188"/>
      <c r="M408" s="189"/>
      <c r="N408" s="190"/>
      <c r="O408" s="190"/>
      <c r="P408" s="191">
        <f>SUM(P409:P421)</f>
        <v>0</v>
      </c>
      <c r="Q408" s="190"/>
      <c r="R408" s="191">
        <f>SUM(R409:R421)</f>
        <v>0</v>
      </c>
      <c r="S408" s="190"/>
      <c r="T408" s="192">
        <f>SUM(T409:T421)</f>
        <v>0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R408" s="193" t="s">
        <v>82</v>
      </c>
      <c r="AT408" s="194" t="s">
        <v>73</v>
      </c>
      <c r="AU408" s="194" t="s">
        <v>82</v>
      </c>
      <c r="AY408" s="193" t="s">
        <v>143</v>
      </c>
      <c r="BK408" s="195">
        <f>SUM(BK409:BK421)</f>
        <v>0</v>
      </c>
    </row>
    <row r="409" s="2" customFormat="1" ht="16.5" customHeight="1">
      <c r="A409" s="38"/>
      <c r="B409" s="39"/>
      <c r="C409" s="196" t="s">
        <v>310</v>
      </c>
      <c r="D409" s="196" t="s">
        <v>144</v>
      </c>
      <c r="E409" s="197" t="s">
        <v>1096</v>
      </c>
      <c r="F409" s="198" t="s">
        <v>1097</v>
      </c>
      <c r="G409" s="199" t="s">
        <v>232</v>
      </c>
      <c r="H409" s="200">
        <v>469.64999999999998</v>
      </c>
      <c r="I409" s="201"/>
      <c r="J409" s="202">
        <f>ROUND(I409*H409,2)</f>
        <v>0</v>
      </c>
      <c r="K409" s="198" t="s">
        <v>665</v>
      </c>
      <c r="L409" s="44"/>
      <c r="M409" s="203" t="s">
        <v>19</v>
      </c>
      <c r="N409" s="204" t="s">
        <v>45</v>
      </c>
      <c r="O409" s="84"/>
      <c r="P409" s="205">
        <f>O409*H409</f>
        <v>0</v>
      </c>
      <c r="Q409" s="205">
        <v>0</v>
      </c>
      <c r="R409" s="205">
        <f>Q409*H409</f>
        <v>0</v>
      </c>
      <c r="S409" s="205">
        <v>0</v>
      </c>
      <c r="T409" s="20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7" t="s">
        <v>149</v>
      </c>
      <c r="AT409" s="207" t="s">
        <v>144</v>
      </c>
      <c r="AU409" s="207" t="s">
        <v>84</v>
      </c>
      <c r="AY409" s="17" t="s">
        <v>143</v>
      </c>
      <c r="BE409" s="208">
        <f>IF(N409="základní",J409,0)</f>
        <v>0</v>
      </c>
      <c r="BF409" s="208">
        <f>IF(N409="snížená",J409,0)</f>
        <v>0</v>
      </c>
      <c r="BG409" s="208">
        <f>IF(N409="zákl. přenesená",J409,0)</f>
        <v>0</v>
      </c>
      <c r="BH409" s="208">
        <f>IF(N409="sníž. přenesená",J409,0)</f>
        <v>0</v>
      </c>
      <c r="BI409" s="208">
        <f>IF(N409="nulová",J409,0)</f>
        <v>0</v>
      </c>
      <c r="BJ409" s="17" t="s">
        <v>82</v>
      </c>
      <c r="BK409" s="208">
        <f>ROUND(I409*H409,2)</f>
        <v>0</v>
      </c>
      <c r="BL409" s="17" t="s">
        <v>149</v>
      </c>
      <c r="BM409" s="207" t="s">
        <v>1098</v>
      </c>
    </row>
    <row r="410" s="2" customFormat="1">
      <c r="A410" s="38"/>
      <c r="B410" s="39"/>
      <c r="C410" s="40"/>
      <c r="D410" s="209" t="s">
        <v>150</v>
      </c>
      <c r="E410" s="40"/>
      <c r="F410" s="210" t="s">
        <v>1099</v>
      </c>
      <c r="G410" s="40"/>
      <c r="H410" s="40"/>
      <c r="I410" s="211"/>
      <c r="J410" s="40"/>
      <c r="K410" s="40"/>
      <c r="L410" s="44"/>
      <c r="M410" s="212"/>
      <c r="N410" s="213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150</v>
      </c>
      <c r="AU410" s="17" t="s">
        <v>84</v>
      </c>
    </row>
    <row r="411" s="2" customFormat="1">
      <c r="A411" s="38"/>
      <c r="B411" s="39"/>
      <c r="C411" s="40"/>
      <c r="D411" s="227" t="s">
        <v>668</v>
      </c>
      <c r="E411" s="40"/>
      <c r="F411" s="228" t="s">
        <v>1100</v>
      </c>
      <c r="G411" s="40"/>
      <c r="H411" s="40"/>
      <c r="I411" s="211"/>
      <c r="J411" s="40"/>
      <c r="K411" s="40"/>
      <c r="L411" s="44"/>
      <c r="M411" s="212"/>
      <c r="N411" s="213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668</v>
      </c>
      <c r="AU411" s="17" t="s">
        <v>84</v>
      </c>
    </row>
    <row r="412" s="2" customFormat="1" ht="16.5" customHeight="1">
      <c r="A412" s="38"/>
      <c r="B412" s="39"/>
      <c r="C412" s="196" t="s">
        <v>258</v>
      </c>
      <c r="D412" s="196" t="s">
        <v>144</v>
      </c>
      <c r="E412" s="197" t="s">
        <v>1101</v>
      </c>
      <c r="F412" s="198" t="s">
        <v>1102</v>
      </c>
      <c r="G412" s="199" t="s">
        <v>232</v>
      </c>
      <c r="H412" s="200">
        <v>8923.3500000000004</v>
      </c>
      <c r="I412" s="201"/>
      <c r="J412" s="202">
        <f>ROUND(I412*H412,2)</f>
        <v>0</v>
      </c>
      <c r="K412" s="198" t="s">
        <v>665</v>
      </c>
      <c r="L412" s="44"/>
      <c r="M412" s="203" t="s">
        <v>19</v>
      </c>
      <c r="N412" s="204" t="s">
        <v>45</v>
      </c>
      <c r="O412" s="84"/>
      <c r="P412" s="205">
        <f>O412*H412</f>
        <v>0</v>
      </c>
      <c r="Q412" s="205">
        <v>0</v>
      </c>
      <c r="R412" s="205">
        <f>Q412*H412</f>
        <v>0</v>
      </c>
      <c r="S412" s="205">
        <v>0</v>
      </c>
      <c r="T412" s="20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7" t="s">
        <v>149</v>
      </c>
      <c r="AT412" s="207" t="s">
        <v>144</v>
      </c>
      <c r="AU412" s="207" t="s">
        <v>84</v>
      </c>
      <c r="AY412" s="17" t="s">
        <v>143</v>
      </c>
      <c r="BE412" s="208">
        <f>IF(N412="základní",J412,0)</f>
        <v>0</v>
      </c>
      <c r="BF412" s="208">
        <f>IF(N412="snížená",J412,0)</f>
        <v>0</v>
      </c>
      <c r="BG412" s="208">
        <f>IF(N412="zákl. přenesená",J412,0)</f>
        <v>0</v>
      </c>
      <c r="BH412" s="208">
        <f>IF(N412="sníž. přenesená",J412,0)</f>
        <v>0</v>
      </c>
      <c r="BI412" s="208">
        <f>IF(N412="nulová",J412,0)</f>
        <v>0</v>
      </c>
      <c r="BJ412" s="17" t="s">
        <v>82</v>
      </c>
      <c r="BK412" s="208">
        <f>ROUND(I412*H412,2)</f>
        <v>0</v>
      </c>
      <c r="BL412" s="17" t="s">
        <v>149</v>
      </c>
      <c r="BM412" s="207" t="s">
        <v>1103</v>
      </c>
    </row>
    <row r="413" s="2" customFormat="1">
      <c r="A413" s="38"/>
      <c r="B413" s="39"/>
      <c r="C413" s="40"/>
      <c r="D413" s="209" t="s">
        <v>150</v>
      </c>
      <c r="E413" s="40"/>
      <c r="F413" s="210" t="s">
        <v>1104</v>
      </c>
      <c r="G413" s="40"/>
      <c r="H413" s="40"/>
      <c r="I413" s="211"/>
      <c r="J413" s="40"/>
      <c r="K413" s="40"/>
      <c r="L413" s="44"/>
      <c r="M413" s="212"/>
      <c r="N413" s="213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150</v>
      </c>
      <c r="AU413" s="17" t="s">
        <v>84</v>
      </c>
    </row>
    <row r="414" s="2" customFormat="1">
      <c r="A414" s="38"/>
      <c r="B414" s="39"/>
      <c r="C414" s="40"/>
      <c r="D414" s="227" t="s">
        <v>668</v>
      </c>
      <c r="E414" s="40"/>
      <c r="F414" s="228" t="s">
        <v>1105</v>
      </c>
      <c r="G414" s="40"/>
      <c r="H414" s="40"/>
      <c r="I414" s="211"/>
      <c r="J414" s="40"/>
      <c r="K414" s="40"/>
      <c r="L414" s="44"/>
      <c r="M414" s="212"/>
      <c r="N414" s="213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668</v>
      </c>
      <c r="AU414" s="17" t="s">
        <v>84</v>
      </c>
    </row>
    <row r="415" s="13" customFormat="1">
      <c r="A415" s="13"/>
      <c r="B415" s="229"/>
      <c r="C415" s="230"/>
      <c r="D415" s="209" t="s">
        <v>685</v>
      </c>
      <c r="E415" s="230"/>
      <c r="F415" s="232" t="s">
        <v>1106</v>
      </c>
      <c r="G415" s="230"/>
      <c r="H415" s="233">
        <v>8923.3500000000004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685</v>
      </c>
      <c r="AU415" s="239" t="s">
        <v>84</v>
      </c>
      <c r="AV415" s="13" t="s">
        <v>84</v>
      </c>
      <c r="AW415" s="13" t="s">
        <v>4</v>
      </c>
      <c r="AX415" s="13" t="s">
        <v>82</v>
      </c>
      <c r="AY415" s="239" t="s">
        <v>143</v>
      </c>
    </row>
    <row r="416" s="2" customFormat="1" ht="24.15" customHeight="1">
      <c r="A416" s="38"/>
      <c r="B416" s="39"/>
      <c r="C416" s="196" t="s">
        <v>313</v>
      </c>
      <c r="D416" s="196" t="s">
        <v>144</v>
      </c>
      <c r="E416" s="197" t="s">
        <v>1107</v>
      </c>
      <c r="F416" s="198" t="s">
        <v>1108</v>
      </c>
      <c r="G416" s="199" t="s">
        <v>232</v>
      </c>
      <c r="H416" s="200">
        <v>130.71000000000001</v>
      </c>
      <c r="I416" s="201"/>
      <c r="J416" s="202">
        <f>ROUND(I416*H416,2)</f>
        <v>0</v>
      </c>
      <c r="K416" s="198" t="s">
        <v>665</v>
      </c>
      <c r="L416" s="44"/>
      <c r="M416" s="203" t="s">
        <v>19</v>
      </c>
      <c r="N416" s="204" t="s">
        <v>45</v>
      </c>
      <c r="O416" s="84"/>
      <c r="P416" s="205">
        <f>O416*H416</f>
        <v>0</v>
      </c>
      <c r="Q416" s="205">
        <v>0</v>
      </c>
      <c r="R416" s="205">
        <f>Q416*H416</f>
        <v>0</v>
      </c>
      <c r="S416" s="205">
        <v>0</v>
      </c>
      <c r="T416" s="20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7" t="s">
        <v>149</v>
      </c>
      <c r="AT416" s="207" t="s">
        <v>144</v>
      </c>
      <c r="AU416" s="207" t="s">
        <v>84</v>
      </c>
      <c r="AY416" s="17" t="s">
        <v>143</v>
      </c>
      <c r="BE416" s="208">
        <f>IF(N416="základní",J416,0)</f>
        <v>0</v>
      </c>
      <c r="BF416" s="208">
        <f>IF(N416="snížená",J416,0)</f>
        <v>0</v>
      </c>
      <c r="BG416" s="208">
        <f>IF(N416="zákl. přenesená",J416,0)</f>
        <v>0</v>
      </c>
      <c r="BH416" s="208">
        <f>IF(N416="sníž. přenesená",J416,0)</f>
        <v>0</v>
      </c>
      <c r="BI416" s="208">
        <f>IF(N416="nulová",J416,0)</f>
        <v>0</v>
      </c>
      <c r="BJ416" s="17" t="s">
        <v>82</v>
      </c>
      <c r="BK416" s="208">
        <f>ROUND(I416*H416,2)</f>
        <v>0</v>
      </c>
      <c r="BL416" s="17" t="s">
        <v>149</v>
      </c>
      <c r="BM416" s="207" t="s">
        <v>1109</v>
      </c>
    </row>
    <row r="417" s="2" customFormat="1">
      <c r="A417" s="38"/>
      <c r="B417" s="39"/>
      <c r="C417" s="40"/>
      <c r="D417" s="209" t="s">
        <v>150</v>
      </c>
      <c r="E417" s="40"/>
      <c r="F417" s="210" t="s">
        <v>1110</v>
      </c>
      <c r="G417" s="40"/>
      <c r="H417" s="40"/>
      <c r="I417" s="211"/>
      <c r="J417" s="40"/>
      <c r="K417" s="40"/>
      <c r="L417" s="44"/>
      <c r="M417" s="212"/>
      <c r="N417" s="213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150</v>
      </c>
      <c r="AU417" s="17" t="s">
        <v>84</v>
      </c>
    </row>
    <row r="418" s="2" customFormat="1">
      <c r="A418" s="38"/>
      <c r="B418" s="39"/>
      <c r="C418" s="40"/>
      <c r="D418" s="227" t="s">
        <v>668</v>
      </c>
      <c r="E418" s="40"/>
      <c r="F418" s="228" t="s">
        <v>1111</v>
      </c>
      <c r="G418" s="40"/>
      <c r="H418" s="40"/>
      <c r="I418" s="211"/>
      <c r="J418" s="40"/>
      <c r="K418" s="40"/>
      <c r="L418" s="44"/>
      <c r="M418" s="212"/>
      <c r="N418" s="213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668</v>
      </c>
      <c r="AU418" s="17" t="s">
        <v>84</v>
      </c>
    </row>
    <row r="419" s="2" customFormat="1" ht="24.15" customHeight="1">
      <c r="A419" s="38"/>
      <c r="B419" s="39"/>
      <c r="C419" s="196" t="s">
        <v>487</v>
      </c>
      <c r="D419" s="196" t="s">
        <v>144</v>
      </c>
      <c r="E419" s="197" t="s">
        <v>1112</v>
      </c>
      <c r="F419" s="198" t="s">
        <v>1113</v>
      </c>
      <c r="G419" s="199" t="s">
        <v>232</v>
      </c>
      <c r="H419" s="200">
        <v>338.94</v>
      </c>
      <c r="I419" s="201"/>
      <c r="J419" s="202">
        <f>ROUND(I419*H419,2)</f>
        <v>0</v>
      </c>
      <c r="K419" s="198" t="s">
        <v>665</v>
      </c>
      <c r="L419" s="44"/>
      <c r="M419" s="203" t="s">
        <v>19</v>
      </c>
      <c r="N419" s="204" t="s">
        <v>45</v>
      </c>
      <c r="O419" s="84"/>
      <c r="P419" s="205">
        <f>O419*H419</f>
        <v>0</v>
      </c>
      <c r="Q419" s="205">
        <v>0</v>
      </c>
      <c r="R419" s="205">
        <f>Q419*H419</f>
        <v>0</v>
      </c>
      <c r="S419" s="205">
        <v>0</v>
      </c>
      <c r="T419" s="20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07" t="s">
        <v>149</v>
      </c>
      <c r="AT419" s="207" t="s">
        <v>144</v>
      </c>
      <c r="AU419" s="207" t="s">
        <v>84</v>
      </c>
      <c r="AY419" s="17" t="s">
        <v>143</v>
      </c>
      <c r="BE419" s="208">
        <f>IF(N419="základní",J419,0)</f>
        <v>0</v>
      </c>
      <c r="BF419" s="208">
        <f>IF(N419="snížená",J419,0)</f>
        <v>0</v>
      </c>
      <c r="BG419" s="208">
        <f>IF(N419="zákl. přenesená",J419,0)</f>
        <v>0</v>
      </c>
      <c r="BH419" s="208">
        <f>IF(N419="sníž. přenesená",J419,0)</f>
        <v>0</v>
      </c>
      <c r="BI419" s="208">
        <f>IF(N419="nulová",J419,0)</f>
        <v>0</v>
      </c>
      <c r="BJ419" s="17" t="s">
        <v>82</v>
      </c>
      <c r="BK419" s="208">
        <f>ROUND(I419*H419,2)</f>
        <v>0</v>
      </c>
      <c r="BL419" s="17" t="s">
        <v>149</v>
      </c>
      <c r="BM419" s="207" t="s">
        <v>1114</v>
      </c>
    </row>
    <row r="420" s="2" customFormat="1">
      <c r="A420" s="38"/>
      <c r="B420" s="39"/>
      <c r="C420" s="40"/>
      <c r="D420" s="209" t="s">
        <v>150</v>
      </c>
      <c r="E420" s="40"/>
      <c r="F420" s="210" t="s">
        <v>1113</v>
      </c>
      <c r="G420" s="40"/>
      <c r="H420" s="40"/>
      <c r="I420" s="211"/>
      <c r="J420" s="40"/>
      <c r="K420" s="40"/>
      <c r="L420" s="44"/>
      <c r="M420" s="212"/>
      <c r="N420" s="213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150</v>
      </c>
      <c r="AU420" s="17" t="s">
        <v>84</v>
      </c>
    </row>
    <row r="421" s="2" customFormat="1">
      <c r="A421" s="38"/>
      <c r="B421" s="39"/>
      <c r="C421" s="40"/>
      <c r="D421" s="227" t="s">
        <v>668</v>
      </c>
      <c r="E421" s="40"/>
      <c r="F421" s="228" t="s">
        <v>1115</v>
      </c>
      <c r="G421" s="40"/>
      <c r="H421" s="40"/>
      <c r="I421" s="211"/>
      <c r="J421" s="40"/>
      <c r="K421" s="40"/>
      <c r="L421" s="44"/>
      <c r="M421" s="212"/>
      <c r="N421" s="213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668</v>
      </c>
      <c r="AU421" s="17" t="s">
        <v>84</v>
      </c>
    </row>
    <row r="422" s="11" customFormat="1" ht="22.8" customHeight="1">
      <c r="A422" s="11"/>
      <c r="B422" s="182"/>
      <c r="C422" s="183"/>
      <c r="D422" s="184" t="s">
        <v>73</v>
      </c>
      <c r="E422" s="225" t="s">
        <v>1116</v>
      </c>
      <c r="F422" s="225" t="s">
        <v>1117</v>
      </c>
      <c r="G422" s="183"/>
      <c r="H422" s="183"/>
      <c r="I422" s="186"/>
      <c r="J422" s="226">
        <f>BK422</f>
        <v>0</v>
      </c>
      <c r="K422" s="183"/>
      <c r="L422" s="188"/>
      <c r="M422" s="189"/>
      <c r="N422" s="190"/>
      <c r="O422" s="190"/>
      <c r="P422" s="191">
        <f>SUM(P423:P425)</f>
        <v>0</v>
      </c>
      <c r="Q422" s="190"/>
      <c r="R422" s="191">
        <f>SUM(R423:R425)</f>
        <v>0</v>
      </c>
      <c r="S422" s="190"/>
      <c r="T422" s="192">
        <f>SUM(T423:T425)</f>
        <v>0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R422" s="193" t="s">
        <v>82</v>
      </c>
      <c r="AT422" s="194" t="s">
        <v>73</v>
      </c>
      <c r="AU422" s="194" t="s">
        <v>82</v>
      </c>
      <c r="AY422" s="193" t="s">
        <v>143</v>
      </c>
      <c r="BK422" s="195">
        <f>SUM(BK423:BK425)</f>
        <v>0</v>
      </c>
    </row>
    <row r="423" s="2" customFormat="1" ht="21.75" customHeight="1">
      <c r="A423" s="38"/>
      <c r="B423" s="39"/>
      <c r="C423" s="196" t="s">
        <v>317</v>
      </c>
      <c r="D423" s="196" t="s">
        <v>144</v>
      </c>
      <c r="E423" s="197" t="s">
        <v>1118</v>
      </c>
      <c r="F423" s="198" t="s">
        <v>1119</v>
      </c>
      <c r="G423" s="199" t="s">
        <v>232</v>
      </c>
      <c r="H423" s="200">
        <v>5166.1639999999998</v>
      </c>
      <c r="I423" s="201"/>
      <c r="J423" s="202">
        <f>ROUND(I423*H423,2)</f>
        <v>0</v>
      </c>
      <c r="K423" s="198" t="s">
        <v>665</v>
      </c>
      <c r="L423" s="44"/>
      <c r="M423" s="203" t="s">
        <v>19</v>
      </c>
      <c r="N423" s="204" t="s">
        <v>45</v>
      </c>
      <c r="O423" s="84"/>
      <c r="P423" s="205">
        <f>O423*H423</f>
        <v>0</v>
      </c>
      <c r="Q423" s="205">
        <v>0</v>
      </c>
      <c r="R423" s="205">
        <f>Q423*H423</f>
        <v>0</v>
      </c>
      <c r="S423" s="205">
        <v>0</v>
      </c>
      <c r="T423" s="206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07" t="s">
        <v>149</v>
      </c>
      <c r="AT423" s="207" t="s">
        <v>144</v>
      </c>
      <c r="AU423" s="207" t="s">
        <v>84</v>
      </c>
      <c r="AY423" s="17" t="s">
        <v>143</v>
      </c>
      <c r="BE423" s="208">
        <f>IF(N423="základní",J423,0)</f>
        <v>0</v>
      </c>
      <c r="BF423" s="208">
        <f>IF(N423="snížená",J423,0)</f>
        <v>0</v>
      </c>
      <c r="BG423" s="208">
        <f>IF(N423="zákl. přenesená",J423,0)</f>
        <v>0</v>
      </c>
      <c r="BH423" s="208">
        <f>IF(N423="sníž. přenesená",J423,0)</f>
        <v>0</v>
      </c>
      <c r="BI423" s="208">
        <f>IF(N423="nulová",J423,0)</f>
        <v>0</v>
      </c>
      <c r="BJ423" s="17" t="s">
        <v>82</v>
      </c>
      <c r="BK423" s="208">
        <f>ROUND(I423*H423,2)</f>
        <v>0</v>
      </c>
      <c r="BL423" s="17" t="s">
        <v>149</v>
      </c>
      <c r="BM423" s="207" t="s">
        <v>1120</v>
      </c>
    </row>
    <row r="424" s="2" customFormat="1">
      <c r="A424" s="38"/>
      <c r="B424" s="39"/>
      <c r="C424" s="40"/>
      <c r="D424" s="209" t="s">
        <v>150</v>
      </c>
      <c r="E424" s="40"/>
      <c r="F424" s="210" t="s">
        <v>1119</v>
      </c>
      <c r="G424" s="40"/>
      <c r="H424" s="40"/>
      <c r="I424" s="211"/>
      <c r="J424" s="40"/>
      <c r="K424" s="40"/>
      <c r="L424" s="44"/>
      <c r="M424" s="212"/>
      <c r="N424" s="213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150</v>
      </c>
      <c r="AU424" s="17" t="s">
        <v>84</v>
      </c>
    </row>
    <row r="425" s="2" customFormat="1">
      <c r="A425" s="38"/>
      <c r="B425" s="39"/>
      <c r="C425" s="40"/>
      <c r="D425" s="227" t="s">
        <v>668</v>
      </c>
      <c r="E425" s="40"/>
      <c r="F425" s="228" t="s">
        <v>1121</v>
      </c>
      <c r="G425" s="40"/>
      <c r="H425" s="40"/>
      <c r="I425" s="211"/>
      <c r="J425" s="40"/>
      <c r="K425" s="40"/>
      <c r="L425" s="44"/>
      <c r="M425" s="212"/>
      <c r="N425" s="213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668</v>
      </c>
      <c r="AU425" s="17" t="s">
        <v>84</v>
      </c>
    </row>
    <row r="426" s="11" customFormat="1" ht="25.92" customHeight="1">
      <c r="A426" s="11"/>
      <c r="B426" s="182"/>
      <c r="C426" s="183"/>
      <c r="D426" s="184" t="s">
        <v>73</v>
      </c>
      <c r="E426" s="185" t="s">
        <v>1122</v>
      </c>
      <c r="F426" s="185" t="s">
        <v>1123</v>
      </c>
      <c r="G426" s="183"/>
      <c r="H426" s="183"/>
      <c r="I426" s="186"/>
      <c r="J426" s="187">
        <f>BK426</f>
        <v>0</v>
      </c>
      <c r="K426" s="183"/>
      <c r="L426" s="188"/>
      <c r="M426" s="189"/>
      <c r="N426" s="190"/>
      <c r="O426" s="190"/>
      <c r="P426" s="191">
        <f>P427+P454</f>
        <v>0</v>
      </c>
      <c r="Q426" s="190"/>
      <c r="R426" s="191">
        <f>R427+R454</f>
        <v>1.2214499999999999</v>
      </c>
      <c r="S426" s="190"/>
      <c r="T426" s="192">
        <f>T427+T454</f>
        <v>0</v>
      </c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R426" s="193" t="s">
        <v>84</v>
      </c>
      <c r="AT426" s="194" t="s">
        <v>73</v>
      </c>
      <c r="AU426" s="194" t="s">
        <v>74</v>
      </c>
      <c r="AY426" s="193" t="s">
        <v>143</v>
      </c>
      <c r="BK426" s="195">
        <f>BK427+BK454</f>
        <v>0</v>
      </c>
    </row>
    <row r="427" s="11" customFormat="1" ht="22.8" customHeight="1">
      <c r="A427" s="11"/>
      <c r="B427" s="182"/>
      <c r="C427" s="183"/>
      <c r="D427" s="184" t="s">
        <v>73</v>
      </c>
      <c r="E427" s="225" t="s">
        <v>1124</v>
      </c>
      <c r="F427" s="225" t="s">
        <v>1125</v>
      </c>
      <c r="G427" s="183"/>
      <c r="H427" s="183"/>
      <c r="I427" s="186"/>
      <c r="J427" s="226">
        <f>BK427</f>
        <v>0</v>
      </c>
      <c r="K427" s="183"/>
      <c r="L427" s="188"/>
      <c r="M427" s="189"/>
      <c r="N427" s="190"/>
      <c r="O427" s="190"/>
      <c r="P427" s="191">
        <f>SUM(P428:P453)</f>
        <v>0</v>
      </c>
      <c r="Q427" s="190"/>
      <c r="R427" s="191">
        <f>SUM(R428:R453)</f>
        <v>1.2214499999999999</v>
      </c>
      <c r="S427" s="190"/>
      <c r="T427" s="192">
        <f>SUM(T428:T453)</f>
        <v>0</v>
      </c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R427" s="193" t="s">
        <v>84</v>
      </c>
      <c r="AT427" s="194" t="s">
        <v>73</v>
      </c>
      <c r="AU427" s="194" t="s">
        <v>82</v>
      </c>
      <c r="AY427" s="193" t="s">
        <v>143</v>
      </c>
      <c r="BK427" s="195">
        <f>SUM(BK428:BK453)</f>
        <v>0</v>
      </c>
    </row>
    <row r="428" s="2" customFormat="1" ht="16.5" customHeight="1">
      <c r="A428" s="38"/>
      <c r="B428" s="39"/>
      <c r="C428" s="196" t="s">
        <v>264</v>
      </c>
      <c r="D428" s="196" t="s">
        <v>144</v>
      </c>
      <c r="E428" s="197" t="s">
        <v>1126</v>
      </c>
      <c r="F428" s="198" t="s">
        <v>1127</v>
      </c>
      <c r="G428" s="199" t="s">
        <v>194</v>
      </c>
      <c r="H428" s="200">
        <v>2050</v>
      </c>
      <c r="I428" s="201"/>
      <c r="J428" s="202">
        <f>ROUND(I428*H428,2)</f>
        <v>0</v>
      </c>
      <c r="K428" s="198" t="s">
        <v>665</v>
      </c>
      <c r="L428" s="44"/>
      <c r="M428" s="203" t="s">
        <v>19</v>
      </c>
      <c r="N428" s="204" t="s">
        <v>45</v>
      </c>
      <c r="O428" s="84"/>
      <c r="P428" s="205">
        <f>O428*H428</f>
        <v>0</v>
      </c>
      <c r="Q428" s="205">
        <v>0</v>
      </c>
      <c r="R428" s="205">
        <f>Q428*H428</f>
        <v>0</v>
      </c>
      <c r="S428" s="205">
        <v>0</v>
      </c>
      <c r="T428" s="20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07" t="s">
        <v>176</v>
      </c>
      <c r="AT428" s="207" t="s">
        <v>144</v>
      </c>
      <c r="AU428" s="207" t="s">
        <v>84</v>
      </c>
      <c r="AY428" s="17" t="s">
        <v>143</v>
      </c>
      <c r="BE428" s="208">
        <f>IF(N428="základní",J428,0)</f>
        <v>0</v>
      </c>
      <c r="BF428" s="208">
        <f>IF(N428="snížená",J428,0)</f>
        <v>0</v>
      </c>
      <c r="BG428" s="208">
        <f>IF(N428="zákl. přenesená",J428,0)</f>
        <v>0</v>
      </c>
      <c r="BH428" s="208">
        <f>IF(N428="sníž. přenesená",J428,0)</f>
        <v>0</v>
      </c>
      <c r="BI428" s="208">
        <f>IF(N428="nulová",J428,0)</f>
        <v>0</v>
      </c>
      <c r="BJ428" s="17" t="s">
        <v>82</v>
      </c>
      <c r="BK428" s="208">
        <f>ROUND(I428*H428,2)</f>
        <v>0</v>
      </c>
      <c r="BL428" s="17" t="s">
        <v>176</v>
      </c>
      <c r="BM428" s="207" t="s">
        <v>1128</v>
      </c>
    </row>
    <row r="429" s="2" customFormat="1">
      <c r="A429" s="38"/>
      <c r="B429" s="39"/>
      <c r="C429" s="40"/>
      <c r="D429" s="209" t="s">
        <v>150</v>
      </c>
      <c r="E429" s="40"/>
      <c r="F429" s="210" t="s">
        <v>1129</v>
      </c>
      <c r="G429" s="40"/>
      <c r="H429" s="40"/>
      <c r="I429" s="211"/>
      <c r="J429" s="40"/>
      <c r="K429" s="40"/>
      <c r="L429" s="44"/>
      <c r="M429" s="212"/>
      <c r="N429" s="213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150</v>
      </c>
      <c r="AU429" s="17" t="s">
        <v>84</v>
      </c>
    </row>
    <row r="430" s="2" customFormat="1">
      <c r="A430" s="38"/>
      <c r="B430" s="39"/>
      <c r="C430" s="40"/>
      <c r="D430" s="227" t="s">
        <v>668</v>
      </c>
      <c r="E430" s="40"/>
      <c r="F430" s="228" t="s">
        <v>1130</v>
      </c>
      <c r="G430" s="40"/>
      <c r="H430" s="40"/>
      <c r="I430" s="211"/>
      <c r="J430" s="40"/>
      <c r="K430" s="40"/>
      <c r="L430" s="44"/>
      <c r="M430" s="212"/>
      <c r="N430" s="213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668</v>
      </c>
      <c r="AU430" s="17" t="s">
        <v>84</v>
      </c>
    </row>
    <row r="431" s="2" customFormat="1">
      <c r="A431" s="38"/>
      <c r="B431" s="39"/>
      <c r="C431" s="40"/>
      <c r="D431" s="209" t="s">
        <v>1131</v>
      </c>
      <c r="E431" s="40"/>
      <c r="F431" s="250" t="s">
        <v>1132</v>
      </c>
      <c r="G431" s="40"/>
      <c r="H431" s="40"/>
      <c r="I431" s="211"/>
      <c r="J431" s="40"/>
      <c r="K431" s="40"/>
      <c r="L431" s="44"/>
      <c r="M431" s="212"/>
      <c r="N431" s="213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1131</v>
      </c>
      <c r="AU431" s="17" t="s">
        <v>84</v>
      </c>
    </row>
    <row r="432" s="13" customFormat="1">
      <c r="A432" s="13"/>
      <c r="B432" s="229"/>
      <c r="C432" s="230"/>
      <c r="D432" s="209" t="s">
        <v>685</v>
      </c>
      <c r="E432" s="231" t="s">
        <v>19</v>
      </c>
      <c r="F432" s="232" t="s">
        <v>1133</v>
      </c>
      <c r="G432" s="230"/>
      <c r="H432" s="233">
        <v>1660</v>
      </c>
      <c r="I432" s="234"/>
      <c r="J432" s="230"/>
      <c r="K432" s="230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685</v>
      </c>
      <c r="AU432" s="239" t="s">
        <v>84</v>
      </c>
      <c r="AV432" s="13" t="s">
        <v>84</v>
      </c>
      <c r="AW432" s="13" t="s">
        <v>35</v>
      </c>
      <c r="AX432" s="13" t="s">
        <v>74</v>
      </c>
      <c r="AY432" s="239" t="s">
        <v>143</v>
      </c>
    </row>
    <row r="433" s="13" customFormat="1">
      <c r="A433" s="13"/>
      <c r="B433" s="229"/>
      <c r="C433" s="230"/>
      <c r="D433" s="209" t="s">
        <v>685</v>
      </c>
      <c r="E433" s="231" t="s">
        <v>19</v>
      </c>
      <c r="F433" s="232" t="s">
        <v>1134</v>
      </c>
      <c r="G433" s="230"/>
      <c r="H433" s="233">
        <v>135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685</v>
      </c>
      <c r="AU433" s="239" t="s">
        <v>84</v>
      </c>
      <c r="AV433" s="13" t="s">
        <v>84</v>
      </c>
      <c r="AW433" s="13" t="s">
        <v>35</v>
      </c>
      <c r="AX433" s="13" t="s">
        <v>74</v>
      </c>
      <c r="AY433" s="239" t="s">
        <v>143</v>
      </c>
    </row>
    <row r="434" s="13" customFormat="1">
      <c r="A434" s="13"/>
      <c r="B434" s="229"/>
      <c r="C434" s="230"/>
      <c r="D434" s="209" t="s">
        <v>685</v>
      </c>
      <c r="E434" s="231" t="s">
        <v>19</v>
      </c>
      <c r="F434" s="232" t="s">
        <v>1135</v>
      </c>
      <c r="G434" s="230"/>
      <c r="H434" s="233">
        <v>240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9" t="s">
        <v>685</v>
      </c>
      <c r="AU434" s="239" t="s">
        <v>84</v>
      </c>
      <c r="AV434" s="13" t="s">
        <v>84</v>
      </c>
      <c r="AW434" s="13" t="s">
        <v>35</v>
      </c>
      <c r="AX434" s="13" t="s">
        <v>74</v>
      </c>
      <c r="AY434" s="239" t="s">
        <v>143</v>
      </c>
    </row>
    <row r="435" s="13" customFormat="1">
      <c r="A435" s="13"/>
      <c r="B435" s="229"/>
      <c r="C435" s="230"/>
      <c r="D435" s="209" t="s">
        <v>685</v>
      </c>
      <c r="E435" s="231" t="s">
        <v>19</v>
      </c>
      <c r="F435" s="232" t="s">
        <v>1136</v>
      </c>
      <c r="G435" s="230"/>
      <c r="H435" s="233">
        <v>15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685</v>
      </c>
      <c r="AU435" s="239" t="s">
        <v>84</v>
      </c>
      <c r="AV435" s="13" t="s">
        <v>84</v>
      </c>
      <c r="AW435" s="13" t="s">
        <v>35</v>
      </c>
      <c r="AX435" s="13" t="s">
        <v>74</v>
      </c>
      <c r="AY435" s="239" t="s">
        <v>143</v>
      </c>
    </row>
    <row r="436" s="2" customFormat="1" ht="16.5" customHeight="1">
      <c r="A436" s="38"/>
      <c r="B436" s="39"/>
      <c r="C436" s="240" t="s">
        <v>323</v>
      </c>
      <c r="D436" s="240" t="s">
        <v>766</v>
      </c>
      <c r="E436" s="241" t="s">
        <v>1137</v>
      </c>
      <c r="F436" s="242" t="s">
        <v>1138</v>
      </c>
      <c r="G436" s="243" t="s">
        <v>194</v>
      </c>
      <c r="H436" s="244">
        <v>2357.5</v>
      </c>
      <c r="I436" s="245"/>
      <c r="J436" s="246">
        <f>ROUND(I436*H436,2)</f>
        <v>0</v>
      </c>
      <c r="K436" s="242" t="s">
        <v>665</v>
      </c>
      <c r="L436" s="247"/>
      <c r="M436" s="248" t="s">
        <v>19</v>
      </c>
      <c r="N436" s="249" t="s">
        <v>45</v>
      </c>
      <c r="O436" s="84"/>
      <c r="P436" s="205">
        <f>O436*H436</f>
        <v>0</v>
      </c>
      <c r="Q436" s="205">
        <v>0.00050000000000000001</v>
      </c>
      <c r="R436" s="205">
        <f>Q436*H436</f>
        <v>1.17875</v>
      </c>
      <c r="S436" s="205">
        <v>0</v>
      </c>
      <c r="T436" s="20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7" t="s">
        <v>204</v>
      </c>
      <c r="AT436" s="207" t="s">
        <v>766</v>
      </c>
      <c r="AU436" s="207" t="s">
        <v>84</v>
      </c>
      <c r="AY436" s="17" t="s">
        <v>143</v>
      </c>
      <c r="BE436" s="208">
        <f>IF(N436="základní",J436,0)</f>
        <v>0</v>
      </c>
      <c r="BF436" s="208">
        <f>IF(N436="snížená",J436,0)</f>
        <v>0</v>
      </c>
      <c r="BG436" s="208">
        <f>IF(N436="zákl. přenesená",J436,0)</f>
        <v>0</v>
      </c>
      <c r="BH436" s="208">
        <f>IF(N436="sníž. přenesená",J436,0)</f>
        <v>0</v>
      </c>
      <c r="BI436" s="208">
        <f>IF(N436="nulová",J436,0)</f>
        <v>0</v>
      </c>
      <c r="BJ436" s="17" t="s">
        <v>82</v>
      </c>
      <c r="BK436" s="208">
        <f>ROUND(I436*H436,2)</f>
        <v>0</v>
      </c>
      <c r="BL436" s="17" t="s">
        <v>176</v>
      </c>
      <c r="BM436" s="207" t="s">
        <v>1139</v>
      </c>
    </row>
    <row r="437" s="2" customFormat="1">
      <c r="A437" s="38"/>
      <c r="B437" s="39"/>
      <c r="C437" s="40"/>
      <c r="D437" s="209" t="s">
        <v>150</v>
      </c>
      <c r="E437" s="40"/>
      <c r="F437" s="210" t="s">
        <v>1140</v>
      </c>
      <c r="G437" s="40"/>
      <c r="H437" s="40"/>
      <c r="I437" s="211"/>
      <c r="J437" s="40"/>
      <c r="K437" s="40"/>
      <c r="L437" s="44"/>
      <c r="M437" s="212"/>
      <c r="N437" s="213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150</v>
      </c>
      <c r="AU437" s="17" t="s">
        <v>84</v>
      </c>
    </row>
    <row r="438" s="2" customFormat="1">
      <c r="A438" s="38"/>
      <c r="B438" s="39"/>
      <c r="C438" s="40"/>
      <c r="D438" s="209" t="s">
        <v>1131</v>
      </c>
      <c r="E438" s="40"/>
      <c r="F438" s="250" t="s">
        <v>1132</v>
      </c>
      <c r="G438" s="40"/>
      <c r="H438" s="40"/>
      <c r="I438" s="211"/>
      <c r="J438" s="40"/>
      <c r="K438" s="40"/>
      <c r="L438" s="44"/>
      <c r="M438" s="212"/>
      <c r="N438" s="213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1131</v>
      </c>
      <c r="AU438" s="17" t="s">
        <v>84</v>
      </c>
    </row>
    <row r="439" s="13" customFormat="1">
      <c r="A439" s="13"/>
      <c r="B439" s="229"/>
      <c r="C439" s="230"/>
      <c r="D439" s="209" t="s">
        <v>685</v>
      </c>
      <c r="E439" s="230"/>
      <c r="F439" s="232" t="s">
        <v>1141</v>
      </c>
      <c r="G439" s="230"/>
      <c r="H439" s="233">
        <v>2357.5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685</v>
      </c>
      <c r="AU439" s="239" t="s">
        <v>84</v>
      </c>
      <c r="AV439" s="13" t="s">
        <v>84</v>
      </c>
      <c r="AW439" s="13" t="s">
        <v>4</v>
      </c>
      <c r="AX439" s="13" t="s">
        <v>82</v>
      </c>
      <c r="AY439" s="239" t="s">
        <v>143</v>
      </c>
    </row>
    <row r="440" s="2" customFormat="1" ht="16.5" customHeight="1">
      <c r="A440" s="38"/>
      <c r="B440" s="39"/>
      <c r="C440" s="196" t="s">
        <v>283</v>
      </c>
      <c r="D440" s="196" t="s">
        <v>144</v>
      </c>
      <c r="E440" s="197" t="s">
        <v>1142</v>
      </c>
      <c r="F440" s="198" t="s">
        <v>1143</v>
      </c>
      <c r="G440" s="199" t="s">
        <v>194</v>
      </c>
      <c r="H440" s="200">
        <v>42</v>
      </c>
      <c r="I440" s="201"/>
      <c r="J440" s="202">
        <f>ROUND(I440*H440,2)</f>
        <v>0</v>
      </c>
      <c r="K440" s="198" t="s">
        <v>665</v>
      </c>
      <c r="L440" s="44"/>
      <c r="M440" s="203" t="s">
        <v>19</v>
      </c>
      <c r="N440" s="204" t="s">
        <v>45</v>
      </c>
      <c r="O440" s="84"/>
      <c r="P440" s="205">
        <f>O440*H440</f>
        <v>0</v>
      </c>
      <c r="Q440" s="205">
        <v>0.00035</v>
      </c>
      <c r="R440" s="205">
        <f>Q440*H440</f>
        <v>0.0147</v>
      </c>
      <c r="S440" s="205">
        <v>0</v>
      </c>
      <c r="T440" s="20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7" t="s">
        <v>176</v>
      </c>
      <c r="AT440" s="207" t="s">
        <v>144</v>
      </c>
      <c r="AU440" s="207" t="s">
        <v>84</v>
      </c>
      <c r="AY440" s="17" t="s">
        <v>143</v>
      </c>
      <c r="BE440" s="208">
        <f>IF(N440="základní",J440,0)</f>
        <v>0</v>
      </c>
      <c r="BF440" s="208">
        <f>IF(N440="snížená",J440,0)</f>
        <v>0</v>
      </c>
      <c r="BG440" s="208">
        <f>IF(N440="zákl. přenesená",J440,0)</f>
        <v>0</v>
      </c>
      <c r="BH440" s="208">
        <f>IF(N440="sníž. přenesená",J440,0)</f>
        <v>0</v>
      </c>
      <c r="BI440" s="208">
        <f>IF(N440="nulová",J440,0)</f>
        <v>0</v>
      </c>
      <c r="BJ440" s="17" t="s">
        <v>82</v>
      </c>
      <c r="BK440" s="208">
        <f>ROUND(I440*H440,2)</f>
        <v>0</v>
      </c>
      <c r="BL440" s="17" t="s">
        <v>176</v>
      </c>
      <c r="BM440" s="207" t="s">
        <v>1144</v>
      </c>
    </row>
    <row r="441" s="2" customFormat="1">
      <c r="A441" s="38"/>
      <c r="B441" s="39"/>
      <c r="C441" s="40"/>
      <c r="D441" s="209" t="s">
        <v>150</v>
      </c>
      <c r="E441" s="40"/>
      <c r="F441" s="210" t="s">
        <v>1145</v>
      </c>
      <c r="G441" s="40"/>
      <c r="H441" s="40"/>
      <c r="I441" s="211"/>
      <c r="J441" s="40"/>
      <c r="K441" s="40"/>
      <c r="L441" s="44"/>
      <c r="M441" s="212"/>
      <c r="N441" s="213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150</v>
      </c>
      <c r="AU441" s="17" t="s">
        <v>84</v>
      </c>
    </row>
    <row r="442" s="2" customFormat="1">
      <c r="A442" s="38"/>
      <c r="B442" s="39"/>
      <c r="C442" s="40"/>
      <c r="D442" s="227" t="s">
        <v>668</v>
      </c>
      <c r="E442" s="40"/>
      <c r="F442" s="228" t="s">
        <v>1146</v>
      </c>
      <c r="G442" s="40"/>
      <c r="H442" s="40"/>
      <c r="I442" s="211"/>
      <c r="J442" s="40"/>
      <c r="K442" s="40"/>
      <c r="L442" s="44"/>
      <c r="M442" s="212"/>
      <c r="N442" s="213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668</v>
      </c>
      <c r="AU442" s="17" t="s">
        <v>84</v>
      </c>
    </row>
    <row r="443" s="13" customFormat="1">
      <c r="A443" s="13"/>
      <c r="B443" s="229"/>
      <c r="C443" s="230"/>
      <c r="D443" s="209" t="s">
        <v>685</v>
      </c>
      <c r="E443" s="231" t="s">
        <v>19</v>
      </c>
      <c r="F443" s="232" t="s">
        <v>1147</v>
      </c>
      <c r="G443" s="230"/>
      <c r="H443" s="233">
        <v>42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685</v>
      </c>
      <c r="AU443" s="239" t="s">
        <v>84</v>
      </c>
      <c r="AV443" s="13" t="s">
        <v>84</v>
      </c>
      <c r="AW443" s="13" t="s">
        <v>35</v>
      </c>
      <c r="AX443" s="13" t="s">
        <v>82</v>
      </c>
      <c r="AY443" s="239" t="s">
        <v>143</v>
      </c>
    </row>
    <row r="444" s="2" customFormat="1" ht="16.5" customHeight="1">
      <c r="A444" s="38"/>
      <c r="B444" s="39"/>
      <c r="C444" s="196" t="s">
        <v>328</v>
      </c>
      <c r="D444" s="196" t="s">
        <v>144</v>
      </c>
      <c r="E444" s="197" t="s">
        <v>1148</v>
      </c>
      <c r="F444" s="198" t="s">
        <v>1149</v>
      </c>
      <c r="G444" s="199" t="s">
        <v>194</v>
      </c>
      <c r="H444" s="200">
        <v>42</v>
      </c>
      <c r="I444" s="201"/>
      <c r="J444" s="202">
        <f>ROUND(I444*H444,2)</f>
        <v>0</v>
      </c>
      <c r="K444" s="198" t="s">
        <v>665</v>
      </c>
      <c r="L444" s="44"/>
      <c r="M444" s="203" t="s">
        <v>19</v>
      </c>
      <c r="N444" s="204" t="s">
        <v>45</v>
      </c>
      <c r="O444" s="84"/>
      <c r="P444" s="205">
        <f>O444*H444</f>
        <v>0</v>
      </c>
      <c r="Q444" s="205">
        <v>0.00040000000000000002</v>
      </c>
      <c r="R444" s="205">
        <f>Q444*H444</f>
        <v>0.016800000000000002</v>
      </c>
      <c r="S444" s="205">
        <v>0</v>
      </c>
      <c r="T444" s="20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7" t="s">
        <v>176</v>
      </c>
      <c r="AT444" s="207" t="s">
        <v>144</v>
      </c>
      <c r="AU444" s="207" t="s">
        <v>84</v>
      </c>
      <c r="AY444" s="17" t="s">
        <v>143</v>
      </c>
      <c r="BE444" s="208">
        <f>IF(N444="základní",J444,0)</f>
        <v>0</v>
      </c>
      <c r="BF444" s="208">
        <f>IF(N444="snížená",J444,0)</f>
        <v>0</v>
      </c>
      <c r="BG444" s="208">
        <f>IF(N444="zákl. přenesená",J444,0)</f>
        <v>0</v>
      </c>
      <c r="BH444" s="208">
        <f>IF(N444="sníž. přenesená",J444,0)</f>
        <v>0</v>
      </c>
      <c r="BI444" s="208">
        <f>IF(N444="nulová",J444,0)</f>
        <v>0</v>
      </c>
      <c r="BJ444" s="17" t="s">
        <v>82</v>
      </c>
      <c r="BK444" s="208">
        <f>ROUND(I444*H444,2)</f>
        <v>0</v>
      </c>
      <c r="BL444" s="17" t="s">
        <v>176</v>
      </c>
      <c r="BM444" s="207" t="s">
        <v>1150</v>
      </c>
    </row>
    <row r="445" s="2" customFormat="1">
      <c r="A445" s="38"/>
      <c r="B445" s="39"/>
      <c r="C445" s="40"/>
      <c r="D445" s="209" t="s">
        <v>150</v>
      </c>
      <c r="E445" s="40"/>
      <c r="F445" s="210" t="s">
        <v>1151</v>
      </c>
      <c r="G445" s="40"/>
      <c r="H445" s="40"/>
      <c r="I445" s="211"/>
      <c r="J445" s="40"/>
      <c r="K445" s="40"/>
      <c r="L445" s="44"/>
      <c r="M445" s="212"/>
      <c r="N445" s="213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150</v>
      </c>
      <c r="AU445" s="17" t="s">
        <v>84</v>
      </c>
    </row>
    <row r="446" s="2" customFormat="1">
      <c r="A446" s="38"/>
      <c r="B446" s="39"/>
      <c r="C446" s="40"/>
      <c r="D446" s="227" t="s">
        <v>668</v>
      </c>
      <c r="E446" s="40"/>
      <c r="F446" s="228" t="s">
        <v>1152</v>
      </c>
      <c r="G446" s="40"/>
      <c r="H446" s="40"/>
      <c r="I446" s="211"/>
      <c r="J446" s="40"/>
      <c r="K446" s="40"/>
      <c r="L446" s="44"/>
      <c r="M446" s="212"/>
      <c r="N446" s="213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668</v>
      </c>
      <c r="AU446" s="17" t="s">
        <v>84</v>
      </c>
    </row>
    <row r="447" s="13" customFormat="1">
      <c r="A447" s="13"/>
      <c r="B447" s="229"/>
      <c r="C447" s="230"/>
      <c r="D447" s="209" t="s">
        <v>685</v>
      </c>
      <c r="E447" s="231" t="s">
        <v>19</v>
      </c>
      <c r="F447" s="232" t="s">
        <v>1147</v>
      </c>
      <c r="G447" s="230"/>
      <c r="H447" s="233">
        <v>42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685</v>
      </c>
      <c r="AU447" s="239" t="s">
        <v>84</v>
      </c>
      <c r="AV447" s="13" t="s">
        <v>84</v>
      </c>
      <c r="AW447" s="13" t="s">
        <v>35</v>
      </c>
      <c r="AX447" s="13" t="s">
        <v>82</v>
      </c>
      <c r="AY447" s="239" t="s">
        <v>143</v>
      </c>
    </row>
    <row r="448" s="2" customFormat="1" ht="16.5" customHeight="1">
      <c r="A448" s="38"/>
      <c r="B448" s="39"/>
      <c r="C448" s="196" t="s">
        <v>1153</v>
      </c>
      <c r="D448" s="196" t="s">
        <v>144</v>
      </c>
      <c r="E448" s="197" t="s">
        <v>1154</v>
      </c>
      <c r="F448" s="198" t="s">
        <v>1155</v>
      </c>
      <c r="G448" s="199" t="s">
        <v>147</v>
      </c>
      <c r="H448" s="200">
        <v>70</v>
      </c>
      <c r="I448" s="201"/>
      <c r="J448" s="202">
        <f>ROUND(I448*H448,2)</f>
        <v>0</v>
      </c>
      <c r="K448" s="198" t="s">
        <v>665</v>
      </c>
      <c r="L448" s="44"/>
      <c r="M448" s="203" t="s">
        <v>19</v>
      </c>
      <c r="N448" s="204" t="s">
        <v>45</v>
      </c>
      <c r="O448" s="84"/>
      <c r="P448" s="205">
        <f>O448*H448</f>
        <v>0</v>
      </c>
      <c r="Q448" s="205">
        <v>0.00016000000000000001</v>
      </c>
      <c r="R448" s="205">
        <f>Q448*H448</f>
        <v>0.011200000000000002</v>
      </c>
      <c r="S448" s="205">
        <v>0</v>
      </c>
      <c r="T448" s="206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07" t="s">
        <v>176</v>
      </c>
      <c r="AT448" s="207" t="s">
        <v>144</v>
      </c>
      <c r="AU448" s="207" t="s">
        <v>84</v>
      </c>
      <c r="AY448" s="17" t="s">
        <v>143</v>
      </c>
      <c r="BE448" s="208">
        <f>IF(N448="základní",J448,0)</f>
        <v>0</v>
      </c>
      <c r="BF448" s="208">
        <f>IF(N448="snížená",J448,0)</f>
        <v>0</v>
      </c>
      <c r="BG448" s="208">
        <f>IF(N448="zákl. přenesená",J448,0)</f>
        <v>0</v>
      </c>
      <c r="BH448" s="208">
        <f>IF(N448="sníž. přenesená",J448,0)</f>
        <v>0</v>
      </c>
      <c r="BI448" s="208">
        <f>IF(N448="nulová",J448,0)</f>
        <v>0</v>
      </c>
      <c r="BJ448" s="17" t="s">
        <v>82</v>
      </c>
      <c r="BK448" s="208">
        <f>ROUND(I448*H448,2)</f>
        <v>0</v>
      </c>
      <c r="BL448" s="17" t="s">
        <v>176</v>
      </c>
      <c r="BM448" s="207" t="s">
        <v>1156</v>
      </c>
    </row>
    <row r="449" s="2" customFormat="1">
      <c r="A449" s="38"/>
      <c r="B449" s="39"/>
      <c r="C449" s="40"/>
      <c r="D449" s="209" t="s">
        <v>150</v>
      </c>
      <c r="E449" s="40"/>
      <c r="F449" s="210" t="s">
        <v>1157</v>
      </c>
      <c r="G449" s="40"/>
      <c r="H449" s="40"/>
      <c r="I449" s="211"/>
      <c r="J449" s="40"/>
      <c r="K449" s="40"/>
      <c r="L449" s="44"/>
      <c r="M449" s="212"/>
      <c r="N449" s="213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150</v>
      </c>
      <c r="AU449" s="17" t="s">
        <v>84</v>
      </c>
    </row>
    <row r="450" s="2" customFormat="1">
      <c r="A450" s="38"/>
      <c r="B450" s="39"/>
      <c r="C450" s="40"/>
      <c r="D450" s="227" t="s">
        <v>668</v>
      </c>
      <c r="E450" s="40"/>
      <c r="F450" s="228" t="s">
        <v>1158</v>
      </c>
      <c r="G450" s="40"/>
      <c r="H450" s="40"/>
      <c r="I450" s="211"/>
      <c r="J450" s="40"/>
      <c r="K450" s="40"/>
      <c r="L450" s="44"/>
      <c r="M450" s="212"/>
      <c r="N450" s="213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668</v>
      </c>
      <c r="AU450" s="17" t="s">
        <v>84</v>
      </c>
    </row>
    <row r="451" s="2" customFormat="1" ht="16.5" customHeight="1">
      <c r="A451" s="38"/>
      <c r="B451" s="39"/>
      <c r="C451" s="196" t="s">
        <v>331</v>
      </c>
      <c r="D451" s="196" t="s">
        <v>144</v>
      </c>
      <c r="E451" s="197" t="s">
        <v>1159</v>
      </c>
      <c r="F451" s="198" t="s">
        <v>1160</v>
      </c>
      <c r="G451" s="199" t="s">
        <v>645</v>
      </c>
      <c r="H451" s="218"/>
      <c r="I451" s="201"/>
      <c r="J451" s="202">
        <f>ROUND(I451*H451,2)</f>
        <v>0</v>
      </c>
      <c r="K451" s="198" t="s">
        <v>665</v>
      </c>
      <c r="L451" s="44"/>
      <c r="M451" s="203" t="s">
        <v>19</v>
      </c>
      <c r="N451" s="204" t="s">
        <v>45</v>
      </c>
      <c r="O451" s="84"/>
      <c r="P451" s="205">
        <f>O451*H451</f>
        <v>0</v>
      </c>
      <c r="Q451" s="205">
        <v>0</v>
      </c>
      <c r="R451" s="205">
        <f>Q451*H451</f>
        <v>0</v>
      </c>
      <c r="S451" s="205">
        <v>0</v>
      </c>
      <c r="T451" s="20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07" t="s">
        <v>176</v>
      </c>
      <c r="AT451" s="207" t="s">
        <v>144</v>
      </c>
      <c r="AU451" s="207" t="s">
        <v>84</v>
      </c>
      <c r="AY451" s="17" t="s">
        <v>143</v>
      </c>
      <c r="BE451" s="208">
        <f>IF(N451="základní",J451,0)</f>
        <v>0</v>
      </c>
      <c r="BF451" s="208">
        <f>IF(N451="snížená",J451,0)</f>
        <v>0</v>
      </c>
      <c r="BG451" s="208">
        <f>IF(N451="zákl. přenesená",J451,0)</f>
        <v>0</v>
      </c>
      <c r="BH451" s="208">
        <f>IF(N451="sníž. přenesená",J451,0)</f>
        <v>0</v>
      </c>
      <c r="BI451" s="208">
        <f>IF(N451="nulová",J451,0)</f>
        <v>0</v>
      </c>
      <c r="BJ451" s="17" t="s">
        <v>82</v>
      </c>
      <c r="BK451" s="208">
        <f>ROUND(I451*H451,2)</f>
        <v>0</v>
      </c>
      <c r="BL451" s="17" t="s">
        <v>176</v>
      </c>
      <c r="BM451" s="207" t="s">
        <v>1161</v>
      </c>
    </row>
    <row r="452" s="2" customFormat="1">
      <c r="A452" s="38"/>
      <c r="B452" s="39"/>
      <c r="C452" s="40"/>
      <c r="D452" s="209" t="s">
        <v>150</v>
      </c>
      <c r="E452" s="40"/>
      <c r="F452" s="210" t="s">
        <v>1162</v>
      </c>
      <c r="G452" s="40"/>
      <c r="H452" s="40"/>
      <c r="I452" s="211"/>
      <c r="J452" s="40"/>
      <c r="K452" s="40"/>
      <c r="L452" s="44"/>
      <c r="M452" s="212"/>
      <c r="N452" s="213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150</v>
      </c>
      <c r="AU452" s="17" t="s">
        <v>84</v>
      </c>
    </row>
    <row r="453" s="2" customFormat="1">
      <c r="A453" s="38"/>
      <c r="B453" s="39"/>
      <c r="C453" s="40"/>
      <c r="D453" s="227" t="s">
        <v>668</v>
      </c>
      <c r="E453" s="40"/>
      <c r="F453" s="228" t="s">
        <v>1163</v>
      </c>
      <c r="G453" s="40"/>
      <c r="H453" s="40"/>
      <c r="I453" s="211"/>
      <c r="J453" s="40"/>
      <c r="K453" s="40"/>
      <c r="L453" s="44"/>
      <c r="M453" s="212"/>
      <c r="N453" s="213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668</v>
      </c>
      <c r="AU453" s="17" t="s">
        <v>84</v>
      </c>
    </row>
    <row r="454" s="11" customFormat="1" ht="22.8" customHeight="1">
      <c r="A454" s="11"/>
      <c r="B454" s="182"/>
      <c r="C454" s="183"/>
      <c r="D454" s="184" t="s">
        <v>73</v>
      </c>
      <c r="E454" s="225" t="s">
        <v>1164</v>
      </c>
      <c r="F454" s="225" t="s">
        <v>1165</v>
      </c>
      <c r="G454" s="183"/>
      <c r="H454" s="183"/>
      <c r="I454" s="186"/>
      <c r="J454" s="226">
        <f>BK454</f>
        <v>0</v>
      </c>
      <c r="K454" s="183"/>
      <c r="L454" s="188"/>
      <c r="M454" s="189"/>
      <c r="N454" s="190"/>
      <c r="O454" s="190"/>
      <c r="P454" s="191">
        <f>SUM(P455:P456)</f>
        <v>0</v>
      </c>
      <c r="Q454" s="190"/>
      <c r="R454" s="191">
        <f>SUM(R455:R456)</f>
        <v>0</v>
      </c>
      <c r="S454" s="190"/>
      <c r="T454" s="192">
        <f>SUM(T455:T456)</f>
        <v>0</v>
      </c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R454" s="193" t="s">
        <v>84</v>
      </c>
      <c r="AT454" s="194" t="s">
        <v>73</v>
      </c>
      <c r="AU454" s="194" t="s">
        <v>82</v>
      </c>
      <c r="AY454" s="193" t="s">
        <v>143</v>
      </c>
      <c r="BK454" s="195">
        <f>SUM(BK455:BK456)</f>
        <v>0</v>
      </c>
    </row>
    <row r="455" s="2" customFormat="1" ht="16.5" customHeight="1">
      <c r="A455" s="38"/>
      <c r="B455" s="39"/>
      <c r="C455" s="196" t="s">
        <v>1166</v>
      </c>
      <c r="D455" s="196" t="s">
        <v>144</v>
      </c>
      <c r="E455" s="197" t="s">
        <v>1167</v>
      </c>
      <c r="F455" s="198" t="s">
        <v>1168</v>
      </c>
      <c r="G455" s="199" t="s">
        <v>245</v>
      </c>
      <c r="H455" s="200">
        <v>1</v>
      </c>
      <c r="I455" s="201"/>
      <c r="J455" s="202">
        <f>ROUND(I455*H455,2)</f>
        <v>0</v>
      </c>
      <c r="K455" s="198" t="s">
        <v>19</v>
      </c>
      <c r="L455" s="44"/>
      <c r="M455" s="203" t="s">
        <v>19</v>
      </c>
      <c r="N455" s="204" t="s">
        <v>45</v>
      </c>
      <c r="O455" s="84"/>
      <c r="P455" s="205">
        <f>O455*H455</f>
        <v>0</v>
      </c>
      <c r="Q455" s="205">
        <v>0</v>
      </c>
      <c r="R455" s="205">
        <f>Q455*H455</f>
        <v>0</v>
      </c>
      <c r="S455" s="205">
        <v>0</v>
      </c>
      <c r="T455" s="20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7" t="s">
        <v>176</v>
      </c>
      <c r="AT455" s="207" t="s">
        <v>144</v>
      </c>
      <c r="AU455" s="207" t="s">
        <v>84</v>
      </c>
      <c r="AY455" s="17" t="s">
        <v>143</v>
      </c>
      <c r="BE455" s="208">
        <f>IF(N455="základní",J455,0)</f>
        <v>0</v>
      </c>
      <c r="BF455" s="208">
        <f>IF(N455="snížená",J455,0)</f>
        <v>0</v>
      </c>
      <c r="BG455" s="208">
        <f>IF(N455="zákl. přenesená",J455,0)</f>
        <v>0</v>
      </c>
      <c r="BH455" s="208">
        <f>IF(N455="sníž. přenesená",J455,0)</f>
        <v>0</v>
      </c>
      <c r="BI455" s="208">
        <f>IF(N455="nulová",J455,0)</f>
        <v>0</v>
      </c>
      <c r="BJ455" s="17" t="s">
        <v>82</v>
      </c>
      <c r="BK455" s="208">
        <f>ROUND(I455*H455,2)</f>
        <v>0</v>
      </c>
      <c r="BL455" s="17" t="s">
        <v>176</v>
      </c>
      <c r="BM455" s="207" t="s">
        <v>1169</v>
      </c>
    </row>
    <row r="456" s="2" customFormat="1">
      <c r="A456" s="38"/>
      <c r="B456" s="39"/>
      <c r="C456" s="40"/>
      <c r="D456" s="209" t="s">
        <v>150</v>
      </c>
      <c r="E456" s="40"/>
      <c r="F456" s="210" t="s">
        <v>1170</v>
      </c>
      <c r="G456" s="40"/>
      <c r="H456" s="40"/>
      <c r="I456" s="211"/>
      <c r="J456" s="40"/>
      <c r="K456" s="40"/>
      <c r="L456" s="44"/>
      <c r="M456" s="212"/>
      <c r="N456" s="213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150</v>
      </c>
      <c r="AU456" s="17" t="s">
        <v>84</v>
      </c>
    </row>
    <row r="457" s="11" customFormat="1" ht="25.92" customHeight="1">
      <c r="A457" s="11"/>
      <c r="B457" s="182"/>
      <c r="C457" s="183"/>
      <c r="D457" s="184" t="s">
        <v>73</v>
      </c>
      <c r="E457" s="185" t="s">
        <v>1171</v>
      </c>
      <c r="F457" s="185" t="s">
        <v>1172</v>
      </c>
      <c r="G457" s="183"/>
      <c r="H457" s="183"/>
      <c r="I457" s="186"/>
      <c r="J457" s="187">
        <f>BK457</f>
        <v>0</v>
      </c>
      <c r="K457" s="183"/>
      <c r="L457" s="188"/>
      <c r="M457" s="189"/>
      <c r="N457" s="190"/>
      <c r="O457" s="190"/>
      <c r="P457" s="191">
        <f>SUM(P458:P463)</f>
        <v>0</v>
      </c>
      <c r="Q457" s="190"/>
      <c r="R457" s="191">
        <f>SUM(R458:R463)</f>
        <v>0</v>
      </c>
      <c r="S457" s="190"/>
      <c r="T457" s="192">
        <f>SUM(T458:T463)</f>
        <v>0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R457" s="193" t="s">
        <v>149</v>
      </c>
      <c r="AT457" s="194" t="s">
        <v>73</v>
      </c>
      <c r="AU457" s="194" t="s">
        <v>74</v>
      </c>
      <c r="AY457" s="193" t="s">
        <v>143</v>
      </c>
      <c r="BK457" s="195">
        <f>SUM(BK458:BK463)</f>
        <v>0</v>
      </c>
    </row>
    <row r="458" s="2" customFormat="1" ht="16.5" customHeight="1">
      <c r="A458" s="38"/>
      <c r="B458" s="39"/>
      <c r="C458" s="196" t="s">
        <v>338</v>
      </c>
      <c r="D458" s="196" t="s">
        <v>144</v>
      </c>
      <c r="E458" s="197" t="s">
        <v>1173</v>
      </c>
      <c r="F458" s="198" t="s">
        <v>1174</v>
      </c>
      <c r="G458" s="199" t="s">
        <v>1175</v>
      </c>
      <c r="H458" s="200">
        <v>1</v>
      </c>
      <c r="I458" s="201"/>
      <c r="J458" s="202">
        <f>ROUND(I458*H458,2)</f>
        <v>0</v>
      </c>
      <c r="K458" s="198" t="s">
        <v>19</v>
      </c>
      <c r="L458" s="44"/>
      <c r="M458" s="203" t="s">
        <v>19</v>
      </c>
      <c r="N458" s="204" t="s">
        <v>45</v>
      </c>
      <c r="O458" s="84"/>
      <c r="P458" s="205">
        <f>O458*H458</f>
        <v>0</v>
      </c>
      <c r="Q458" s="205">
        <v>0</v>
      </c>
      <c r="R458" s="205">
        <f>Q458*H458</f>
        <v>0</v>
      </c>
      <c r="S458" s="205">
        <v>0</v>
      </c>
      <c r="T458" s="20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07" t="s">
        <v>149</v>
      </c>
      <c r="AT458" s="207" t="s">
        <v>144</v>
      </c>
      <c r="AU458" s="207" t="s">
        <v>82</v>
      </c>
      <c r="AY458" s="17" t="s">
        <v>143</v>
      </c>
      <c r="BE458" s="208">
        <f>IF(N458="základní",J458,0)</f>
        <v>0</v>
      </c>
      <c r="BF458" s="208">
        <f>IF(N458="snížená",J458,0)</f>
        <v>0</v>
      </c>
      <c r="BG458" s="208">
        <f>IF(N458="zákl. přenesená",J458,0)</f>
        <v>0</v>
      </c>
      <c r="BH458" s="208">
        <f>IF(N458="sníž. přenesená",J458,0)</f>
        <v>0</v>
      </c>
      <c r="BI458" s="208">
        <f>IF(N458="nulová",J458,0)</f>
        <v>0</v>
      </c>
      <c r="BJ458" s="17" t="s">
        <v>82</v>
      </c>
      <c r="BK458" s="208">
        <f>ROUND(I458*H458,2)</f>
        <v>0</v>
      </c>
      <c r="BL458" s="17" t="s">
        <v>149</v>
      </c>
      <c r="BM458" s="207" t="s">
        <v>1176</v>
      </c>
    </row>
    <row r="459" s="2" customFormat="1">
      <c r="A459" s="38"/>
      <c r="B459" s="39"/>
      <c r="C459" s="40"/>
      <c r="D459" s="209" t="s">
        <v>150</v>
      </c>
      <c r="E459" s="40"/>
      <c r="F459" s="210" t="s">
        <v>1174</v>
      </c>
      <c r="G459" s="40"/>
      <c r="H459" s="40"/>
      <c r="I459" s="211"/>
      <c r="J459" s="40"/>
      <c r="K459" s="40"/>
      <c r="L459" s="44"/>
      <c r="M459" s="212"/>
      <c r="N459" s="213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150</v>
      </c>
      <c r="AU459" s="17" t="s">
        <v>82</v>
      </c>
    </row>
    <row r="460" s="2" customFormat="1" ht="16.5" customHeight="1">
      <c r="A460" s="38"/>
      <c r="B460" s="39"/>
      <c r="C460" s="196" t="s">
        <v>1177</v>
      </c>
      <c r="D460" s="196" t="s">
        <v>144</v>
      </c>
      <c r="E460" s="197" t="s">
        <v>1178</v>
      </c>
      <c r="F460" s="198" t="s">
        <v>1179</v>
      </c>
      <c r="G460" s="199" t="s">
        <v>245</v>
      </c>
      <c r="H460" s="200">
        <v>6</v>
      </c>
      <c r="I460" s="201"/>
      <c r="J460" s="202">
        <f>ROUND(I460*H460,2)</f>
        <v>0</v>
      </c>
      <c r="K460" s="198" t="s">
        <v>19</v>
      </c>
      <c r="L460" s="44"/>
      <c r="M460" s="203" t="s">
        <v>19</v>
      </c>
      <c r="N460" s="204" t="s">
        <v>45</v>
      </c>
      <c r="O460" s="84"/>
      <c r="P460" s="205">
        <f>O460*H460</f>
        <v>0</v>
      </c>
      <c r="Q460" s="205">
        <v>0</v>
      </c>
      <c r="R460" s="205">
        <f>Q460*H460</f>
        <v>0</v>
      </c>
      <c r="S460" s="205">
        <v>0</v>
      </c>
      <c r="T460" s="20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07" t="s">
        <v>149</v>
      </c>
      <c r="AT460" s="207" t="s">
        <v>144</v>
      </c>
      <c r="AU460" s="207" t="s">
        <v>82</v>
      </c>
      <c r="AY460" s="17" t="s">
        <v>143</v>
      </c>
      <c r="BE460" s="208">
        <f>IF(N460="základní",J460,0)</f>
        <v>0</v>
      </c>
      <c r="BF460" s="208">
        <f>IF(N460="snížená",J460,0)</f>
        <v>0</v>
      </c>
      <c r="BG460" s="208">
        <f>IF(N460="zákl. přenesená",J460,0)</f>
        <v>0</v>
      </c>
      <c r="BH460" s="208">
        <f>IF(N460="sníž. přenesená",J460,0)</f>
        <v>0</v>
      </c>
      <c r="BI460" s="208">
        <f>IF(N460="nulová",J460,0)</f>
        <v>0</v>
      </c>
      <c r="BJ460" s="17" t="s">
        <v>82</v>
      </c>
      <c r="BK460" s="208">
        <f>ROUND(I460*H460,2)</f>
        <v>0</v>
      </c>
      <c r="BL460" s="17" t="s">
        <v>149</v>
      </c>
      <c r="BM460" s="207" t="s">
        <v>1180</v>
      </c>
    </row>
    <row r="461" s="2" customFormat="1">
      <c r="A461" s="38"/>
      <c r="B461" s="39"/>
      <c r="C461" s="40"/>
      <c r="D461" s="209" t="s">
        <v>150</v>
      </c>
      <c r="E461" s="40"/>
      <c r="F461" s="210" t="s">
        <v>1179</v>
      </c>
      <c r="G461" s="40"/>
      <c r="H461" s="40"/>
      <c r="I461" s="211"/>
      <c r="J461" s="40"/>
      <c r="K461" s="40"/>
      <c r="L461" s="44"/>
      <c r="M461" s="212"/>
      <c r="N461" s="213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150</v>
      </c>
      <c r="AU461" s="17" t="s">
        <v>82</v>
      </c>
    </row>
    <row r="462" s="2" customFormat="1" ht="16.5" customHeight="1">
      <c r="A462" s="38"/>
      <c r="B462" s="39"/>
      <c r="C462" s="196" t="s">
        <v>341</v>
      </c>
      <c r="D462" s="196" t="s">
        <v>144</v>
      </c>
      <c r="E462" s="197" t="s">
        <v>1181</v>
      </c>
      <c r="F462" s="198" t="s">
        <v>1182</v>
      </c>
      <c r="G462" s="199" t="s">
        <v>1175</v>
      </c>
      <c r="H462" s="200">
        <v>1</v>
      </c>
      <c r="I462" s="201"/>
      <c r="J462" s="202">
        <f>ROUND(I462*H462,2)</f>
        <v>0</v>
      </c>
      <c r="K462" s="198" t="s">
        <v>19</v>
      </c>
      <c r="L462" s="44"/>
      <c r="M462" s="203" t="s">
        <v>19</v>
      </c>
      <c r="N462" s="204" t="s">
        <v>45</v>
      </c>
      <c r="O462" s="84"/>
      <c r="P462" s="205">
        <f>O462*H462</f>
        <v>0</v>
      </c>
      <c r="Q462" s="205">
        <v>0</v>
      </c>
      <c r="R462" s="205">
        <f>Q462*H462</f>
        <v>0</v>
      </c>
      <c r="S462" s="205">
        <v>0</v>
      </c>
      <c r="T462" s="20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07" t="s">
        <v>149</v>
      </c>
      <c r="AT462" s="207" t="s">
        <v>144</v>
      </c>
      <c r="AU462" s="207" t="s">
        <v>82</v>
      </c>
      <c r="AY462" s="17" t="s">
        <v>143</v>
      </c>
      <c r="BE462" s="208">
        <f>IF(N462="základní",J462,0)</f>
        <v>0</v>
      </c>
      <c r="BF462" s="208">
        <f>IF(N462="snížená",J462,0)</f>
        <v>0</v>
      </c>
      <c r="BG462" s="208">
        <f>IF(N462="zákl. přenesená",J462,0)</f>
        <v>0</v>
      </c>
      <c r="BH462" s="208">
        <f>IF(N462="sníž. přenesená",J462,0)</f>
        <v>0</v>
      </c>
      <c r="BI462" s="208">
        <f>IF(N462="nulová",J462,0)</f>
        <v>0</v>
      </c>
      <c r="BJ462" s="17" t="s">
        <v>82</v>
      </c>
      <c r="BK462" s="208">
        <f>ROUND(I462*H462,2)</f>
        <v>0</v>
      </c>
      <c r="BL462" s="17" t="s">
        <v>149</v>
      </c>
      <c r="BM462" s="207" t="s">
        <v>1183</v>
      </c>
    </row>
    <row r="463" s="2" customFormat="1">
      <c r="A463" s="38"/>
      <c r="B463" s="39"/>
      <c r="C463" s="40"/>
      <c r="D463" s="209" t="s">
        <v>150</v>
      </c>
      <c r="E463" s="40"/>
      <c r="F463" s="210" t="s">
        <v>1179</v>
      </c>
      <c r="G463" s="40"/>
      <c r="H463" s="40"/>
      <c r="I463" s="211"/>
      <c r="J463" s="40"/>
      <c r="K463" s="40"/>
      <c r="L463" s="44"/>
      <c r="M463" s="214"/>
      <c r="N463" s="215"/>
      <c r="O463" s="216"/>
      <c r="P463" s="216"/>
      <c r="Q463" s="216"/>
      <c r="R463" s="216"/>
      <c r="S463" s="216"/>
      <c r="T463" s="217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150</v>
      </c>
      <c r="AU463" s="17" t="s">
        <v>82</v>
      </c>
    </row>
    <row r="464" s="2" customFormat="1" ht="6.96" customHeight="1">
      <c r="A464" s="38"/>
      <c r="B464" s="59"/>
      <c r="C464" s="60"/>
      <c r="D464" s="60"/>
      <c r="E464" s="60"/>
      <c r="F464" s="60"/>
      <c r="G464" s="60"/>
      <c r="H464" s="60"/>
      <c r="I464" s="60"/>
      <c r="J464" s="60"/>
      <c r="K464" s="60"/>
      <c r="L464" s="44"/>
      <c r="M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</sheetData>
  <sheetProtection sheet="1" autoFilter="0" formatColumns="0" formatRows="0" objects="1" scenarios="1" spinCount="100000" saltValue="jBWp/pATMqF9NY3iyTJHbnc4ge05IOfACreEVzczTsXkYqMd1Ra62s7suPfC8qppPNvngaL7DeG/dhYCidkBUw==" hashValue="ZDIlCKTBYMTdKF1WQXe3sgWQE14I0qKDui62ChFa6HFpWBSESWPKCHREf7GZ5/UHGaWQjXcGmpgUoWLwvzikdA==" algorithmName="SHA-512" password="CC35"/>
  <autoFilter ref="C90:K46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2_02/111211101"/>
    <hyperlink ref="F99" r:id="rId2" display="https://podminky.urs.cz/item/CS_URS_2022_02/112101101"/>
    <hyperlink ref="F102" r:id="rId3" display="https://podminky.urs.cz/item/CS_URS_2022_02/112251102"/>
    <hyperlink ref="F105" r:id="rId4" display="https://podminky.urs.cz/item/CS_URS_2022_02/113106187"/>
    <hyperlink ref="F109" r:id="rId5" display="https://podminky.urs.cz/item/CS_URS_2022_02/113106190"/>
    <hyperlink ref="F112" r:id="rId6" display="https://podminky.urs.cz/item/CS_URS_2022_02/113107342"/>
    <hyperlink ref="F115" r:id="rId7" display="https://podminky.urs.cz/item/CS_URS_2022_02/113154113"/>
    <hyperlink ref="F119" r:id="rId8" display="https://podminky.urs.cz/item/CS_URS_2022_02/113154324"/>
    <hyperlink ref="F122" r:id="rId9" display="https://podminky.urs.cz/item/CS_URS_2022_02/113201112"/>
    <hyperlink ref="F127" r:id="rId10" display="https://podminky.urs.cz/item/CS_URS_2022_02/121151113"/>
    <hyperlink ref="F130" r:id="rId11" display="https://podminky.urs.cz/item/CS_URS_2022_02/122251105"/>
    <hyperlink ref="F145" r:id="rId12" display="https://podminky.urs.cz/item/CS_URS_2022_02/132251101"/>
    <hyperlink ref="F149" r:id="rId13" display="https://podminky.urs.cz/item/CS_URS_2022_02/162751117"/>
    <hyperlink ref="F153" r:id="rId14" display="https://podminky.urs.cz/item/CS_URS_2022_02/171201201"/>
    <hyperlink ref="F156" r:id="rId15" display="https://podminky.urs.cz/item/CS_URS_2022_02/171201231"/>
    <hyperlink ref="F160" r:id="rId16" display="https://podminky.urs.cz/item/CS_URS_2022_02/181311103"/>
    <hyperlink ref="F167" r:id="rId17" display="https://podminky.urs.cz/item/CS_URS_2022_02/181411131"/>
    <hyperlink ref="F174" r:id="rId18" display="https://podminky.urs.cz/item/CS_URS_2022_02/181951111"/>
    <hyperlink ref="F179" r:id="rId19" display="https://podminky.urs.cz/item/CS_URS_2022_02/181951112"/>
    <hyperlink ref="F191" r:id="rId20" display="https://podminky.urs.cz/item/CS_URS_2022_02/211561111"/>
    <hyperlink ref="F195" r:id="rId21" display="https://podminky.urs.cz/item/CS_URS_2022_02/211971110"/>
    <hyperlink ref="F203" r:id="rId22" display="https://podminky.urs.cz/item/CS_URS_2022_02/212572121"/>
    <hyperlink ref="F207" r:id="rId23" display="https://podminky.urs.cz/item/CS_URS_2022_02/212755214"/>
    <hyperlink ref="F211" r:id="rId24" display="https://podminky.urs.cz/item/CS_URS_2021_02/564760111"/>
    <hyperlink ref="F218" r:id="rId25" display="https://podminky.urs.cz/item/CS_URS_2022_02/564861111"/>
    <hyperlink ref="F234" r:id="rId26" display="https://podminky.urs.cz/item/CS_URS_2022_02/565165101"/>
    <hyperlink ref="F239" r:id="rId27" display="https://podminky.urs.cz/item/CS_URS_2022_02/571908111"/>
    <hyperlink ref="F243" r:id="rId28" display="https://podminky.urs.cz/item/CS_URS_2022_02/573111113"/>
    <hyperlink ref="F248" r:id="rId29" display="https://podminky.urs.cz/item/CS_URS_2022_02/573211112"/>
    <hyperlink ref="F254" r:id="rId30" display="https://podminky.urs.cz/item/CS_URS_2022_02/577134111"/>
    <hyperlink ref="F259" r:id="rId31" display="https://podminky.urs.cz/item/CS_URS_2022_02/577144111"/>
    <hyperlink ref="F263" r:id="rId32" display="https://podminky.urs.cz/item/CS_URS_2022_02/596211111"/>
    <hyperlink ref="F276" r:id="rId33" display="https://podminky.urs.cz/item/CS_URS_2022_02/596212231"/>
    <hyperlink ref="F294" r:id="rId34" display="https://podminky.urs.cz/item/CS_URS_2022_02/596212232"/>
    <hyperlink ref="F308" r:id="rId35" display="https://podminky.urs.cz/item/CS_URS_2022_02/895941302"/>
    <hyperlink ref="F313" r:id="rId36" display="https://podminky.urs.cz/item/CS_URS_2022_02/895941314"/>
    <hyperlink ref="F320" r:id="rId37" display="https://podminky.urs.cz/item/CS_URS_2022_02/895941322"/>
    <hyperlink ref="F325" r:id="rId38" display="https://podminky.urs.cz/item/CS_URS_2022_02/895941331"/>
    <hyperlink ref="F330" r:id="rId39" display="https://podminky.urs.cz/item/CS_URS_2022_02/899203112"/>
    <hyperlink ref="F337" r:id="rId40" display="https://podminky.urs.cz/item/CS_URS_2022_02/899331111"/>
    <hyperlink ref="F341" r:id="rId41" display="https://podminky.urs.cz/item/CS_URS_2022_02/899431111"/>
    <hyperlink ref="F349" r:id="rId42" display="https://podminky.urs.cz/item/CS_URS_2022_02/914111111"/>
    <hyperlink ref="F354" r:id="rId43" display="https://podminky.urs.cz/item/CS_URS_2022_02/914511112"/>
    <hyperlink ref="F365" r:id="rId44" display="https://podminky.urs.cz/item/CS_URS_2022_02/915221121"/>
    <hyperlink ref="F368" r:id="rId45" display="https://podminky.urs.cz/item/CS_URS_2022_02/915231111"/>
    <hyperlink ref="F371" r:id="rId46" display="https://podminky.urs.cz/item/CS_URS_2022_02/915611111"/>
    <hyperlink ref="F374" r:id="rId47" display="https://podminky.urs.cz/item/CS_URS_2022_02/915621111"/>
    <hyperlink ref="F377" r:id="rId48" display="https://podminky.urs.cz/item/CS_URS_2022_02/916131213"/>
    <hyperlink ref="F390" r:id="rId49" display="https://podminky.urs.cz/item/CS_URS_2022_02/916331112"/>
    <hyperlink ref="F396" r:id="rId50" display="https://podminky.urs.cz/item/CS_URS_2022_02/919121111"/>
    <hyperlink ref="F399" r:id="rId51" display="https://podminky.urs.cz/item/CS_URS_2022_02/919735112"/>
    <hyperlink ref="F402" r:id="rId52" display="https://podminky.urs.cz/item/CS_URS_2022_02/965042241"/>
    <hyperlink ref="F411" r:id="rId53" display="https://podminky.urs.cz/item/CS_URS_2022_02/997221551"/>
    <hyperlink ref="F414" r:id="rId54" display="https://podminky.urs.cz/item/CS_URS_2022_02/997221559"/>
    <hyperlink ref="F418" r:id="rId55" display="https://podminky.urs.cz/item/CS_URS_2022_02/997221861"/>
    <hyperlink ref="F421" r:id="rId56" display="https://podminky.urs.cz/item/CS_URS_2022_02/997221875"/>
    <hyperlink ref="F425" r:id="rId57" display="https://podminky.urs.cz/item/CS_URS_2022_02/998225111"/>
    <hyperlink ref="F430" r:id="rId58" display="https://podminky.urs.cz/item/CS_URS_2022_02/711131101"/>
    <hyperlink ref="F442" r:id="rId59" display="https://podminky.urs.cz/item/CS_URS_2022_02/711161112"/>
    <hyperlink ref="F446" r:id="rId60" display="https://podminky.urs.cz/item/CS_URS_2022_02/711161212"/>
    <hyperlink ref="F450" r:id="rId61" display="https://podminky.urs.cz/item/CS_URS_2022_02/711161384"/>
    <hyperlink ref="F453" r:id="rId62" display="https://podminky.urs.cz/item/CS_URS_2022_02/99871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103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Obytná zóna Včelnice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104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1184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8. 3. 2023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1185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36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ROUND((SUM(BE82:BE110)),  2)</f>
        <v>0</v>
      </c>
      <c r="G33" s="38"/>
      <c r="H33" s="38"/>
      <c r="I33" s="148">
        <v>0.20999999999999999</v>
      </c>
      <c r="J33" s="147">
        <f>ROUND(((SUM(BE82:BE110))*I33),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ROUND((SUM(BF82:BF110)),  2)</f>
        <v>0</v>
      </c>
      <c r="G34" s="38"/>
      <c r="H34" s="38"/>
      <c r="I34" s="148">
        <v>0.12</v>
      </c>
      <c r="J34" s="147">
        <f>ROUND(((SUM(BF82:BF110))*I34),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ROUND((SUM(BG82:BG110)),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ROUND((SUM(BH82:BH110)),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ROUND((SUM(BI82:BI110)),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Obytná zóna Včelnice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104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SO102-VRN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Chodová Planá</v>
      </c>
      <c r="G52" s="40"/>
      <c r="H52" s="40"/>
      <c r="I52" s="32" t="s">
        <v>23</v>
      </c>
      <c r="J52" s="72" t="str">
        <f>IF(J12="","",J12)</f>
        <v>8. 3. 2023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Městys Chodová Planá</v>
      </c>
      <c r="G54" s="40"/>
      <c r="H54" s="40"/>
      <c r="I54" s="32" t="s">
        <v>31</v>
      </c>
      <c r="J54" s="36" t="str">
        <f>E21</f>
        <v>Bc. Michal Pašava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Milan Hájek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108</v>
      </c>
      <c r="D57" s="162"/>
      <c r="E57" s="162"/>
      <c r="F57" s="162"/>
      <c r="G57" s="162"/>
      <c r="H57" s="162"/>
      <c r="I57" s="162"/>
      <c r="J57" s="163" t="s">
        <v>109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110</v>
      </c>
    </row>
    <row r="60" s="9" customFormat="1" ht="24.96" customHeight="1">
      <c r="A60" s="9"/>
      <c r="B60" s="165"/>
      <c r="C60" s="166"/>
      <c r="D60" s="167" t="s">
        <v>1186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19"/>
      <c r="C61" s="220"/>
      <c r="D61" s="221" t="s">
        <v>1187</v>
      </c>
      <c r="E61" s="222"/>
      <c r="F61" s="222"/>
      <c r="G61" s="222"/>
      <c r="H61" s="222"/>
      <c r="I61" s="222"/>
      <c r="J61" s="223">
        <f>J86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19"/>
      <c r="C62" s="220"/>
      <c r="D62" s="221" t="s">
        <v>1188</v>
      </c>
      <c r="E62" s="222"/>
      <c r="F62" s="222"/>
      <c r="G62" s="222"/>
      <c r="H62" s="222"/>
      <c r="I62" s="222"/>
      <c r="J62" s="223">
        <f>J99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128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Obytná zóna Včelnice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104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SO102-VRN - vedlejší rozpočtové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Chodová Planá</v>
      </c>
      <c r="G76" s="40"/>
      <c r="H76" s="40"/>
      <c r="I76" s="32" t="s">
        <v>23</v>
      </c>
      <c r="J76" s="72" t="str">
        <f>IF(J12="","",J12)</f>
        <v>8. 3. 2023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Městys Chodová Planá</v>
      </c>
      <c r="G78" s="40"/>
      <c r="H78" s="40"/>
      <c r="I78" s="32" t="s">
        <v>31</v>
      </c>
      <c r="J78" s="36" t="str">
        <f>E21</f>
        <v>Bc. Michal Pašava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Milan Hájek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0" customFormat="1" ht="29.28" customHeight="1">
      <c r="A81" s="171"/>
      <c r="B81" s="172"/>
      <c r="C81" s="173" t="s">
        <v>129</v>
      </c>
      <c r="D81" s="174" t="s">
        <v>59</v>
      </c>
      <c r="E81" s="174" t="s">
        <v>55</v>
      </c>
      <c r="F81" s="174" t="s">
        <v>56</v>
      </c>
      <c r="G81" s="174" t="s">
        <v>130</v>
      </c>
      <c r="H81" s="174" t="s">
        <v>131</v>
      </c>
      <c r="I81" s="174" t="s">
        <v>132</v>
      </c>
      <c r="J81" s="174" t="s">
        <v>109</v>
      </c>
      <c r="K81" s="175" t="s">
        <v>133</v>
      </c>
      <c r="L81" s="176"/>
      <c r="M81" s="92" t="s">
        <v>19</v>
      </c>
      <c r="N81" s="93" t="s">
        <v>44</v>
      </c>
      <c r="O81" s="93" t="s">
        <v>134</v>
      </c>
      <c r="P81" s="93" t="s">
        <v>135</v>
      </c>
      <c r="Q81" s="93" t="s">
        <v>136</v>
      </c>
      <c r="R81" s="93" t="s">
        <v>137</v>
      </c>
      <c r="S81" s="93" t="s">
        <v>138</v>
      </c>
      <c r="T81" s="94" t="s">
        <v>139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8"/>
      <c r="B82" s="39"/>
      <c r="C82" s="99" t="s">
        <v>140</v>
      </c>
      <c r="D82" s="40"/>
      <c r="E82" s="40"/>
      <c r="F82" s="40"/>
      <c r="G82" s="40"/>
      <c r="H82" s="40"/>
      <c r="I82" s="40"/>
      <c r="J82" s="177">
        <f>BK82</f>
        <v>0</v>
      </c>
      <c r="K82" s="40"/>
      <c r="L82" s="44"/>
      <c r="M82" s="95"/>
      <c r="N82" s="178"/>
      <c r="O82" s="96"/>
      <c r="P82" s="179">
        <f>P83</f>
        <v>0</v>
      </c>
      <c r="Q82" s="96"/>
      <c r="R82" s="179">
        <f>R83</f>
        <v>0</v>
      </c>
      <c r="S82" s="96"/>
      <c r="T82" s="18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110</v>
      </c>
      <c r="BK82" s="181">
        <f>BK83</f>
        <v>0</v>
      </c>
    </row>
    <row r="83" s="11" customFormat="1" ht="25.92" customHeight="1">
      <c r="A83" s="11"/>
      <c r="B83" s="182"/>
      <c r="C83" s="183"/>
      <c r="D83" s="184" t="s">
        <v>73</v>
      </c>
      <c r="E83" s="185" t="s">
        <v>1189</v>
      </c>
      <c r="F83" s="185" t="s">
        <v>1190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P84+P85+P86+P99</f>
        <v>0</v>
      </c>
      <c r="Q83" s="190"/>
      <c r="R83" s="191">
        <f>R84+R85+R86+R99</f>
        <v>0</v>
      </c>
      <c r="S83" s="190"/>
      <c r="T83" s="192">
        <f>T84+T85+T86+T99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3" t="s">
        <v>164</v>
      </c>
      <c r="AT83" s="194" t="s">
        <v>73</v>
      </c>
      <c r="AU83" s="194" t="s">
        <v>74</v>
      </c>
      <c r="AY83" s="193" t="s">
        <v>143</v>
      </c>
      <c r="BK83" s="195">
        <f>BK84+BK85+BK86+BK99</f>
        <v>0</v>
      </c>
    </row>
    <row r="84" s="2" customFormat="1" ht="16.5" customHeight="1">
      <c r="A84" s="38"/>
      <c r="B84" s="39"/>
      <c r="C84" s="196" t="s">
        <v>82</v>
      </c>
      <c r="D84" s="196" t="s">
        <v>144</v>
      </c>
      <c r="E84" s="197" t="s">
        <v>1191</v>
      </c>
      <c r="F84" s="198" t="s">
        <v>1192</v>
      </c>
      <c r="G84" s="199" t="s">
        <v>1193</v>
      </c>
      <c r="H84" s="200">
        <v>1</v>
      </c>
      <c r="I84" s="201"/>
      <c r="J84" s="202">
        <f>ROUND(I84*H84,2)</f>
        <v>0</v>
      </c>
      <c r="K84" s="198" t="s">
        <v>19</v>
      </c>
      <c r="L84" s="44"/>
      <c r="M84" s="203" t="s">
        <v>19</v>
      </c>
      <c r="N84" s="204" t="s">
        <v>45</v>
      </c>
      <c r="O84" s="84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7" t="s">
        <v>149</v>
      </c>
      <c r="AT84" s="207" t="s">
        <v>144</v>
      </c>
      <c r="AU84" s="207" t="s">
        <v>82</v>
      </c>
      <c r="AY84" s="17" t="s">
        <v>143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7" t="s">
        <v>82</v>
      </c>
      <c r="BK84" s="208">
        <f>ROUND(I84*H84,2)</f>
        <v>0</v>
      </c>
      <c r="BL84" s="17" t="s">
        <v>149</v>
      </c>
      <c r="BM84" s="207" t="s">
        <v>1194</v>
      </c>
    </row>
    <row r="85" s="2" customFormat="1">
      <c r="A85" s="38"/>
      <c r="B85" s="39"/>
      <c r="C85" s="40"/>
      <c r="D85" s="209" t="s">
        <v>150</v>
      </c>
      <c r="E85" s="40"/>
      <c r="F85" s="210" t="s">
        <v>1192</v>
      </c>
      <c r="G85" s="40"/>
      <c r="H85" s="40"/>
      <c r="I85" s="211"/>
      <c r="J85" s="40"/>
      <c r="K85" s="40"/>
      <c r="L85" s="44"/>
      <c r="M85" s="212"/>
      <c r="N85" s="213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150</v>
      </c>
      <c r="AU85" s="17" t="s">
        <v>82</v>
      </c>
    </row>
    <row r="86" s="11" customFormat="1" ht="22.8" customHeight="1">
      <c r="A86" s="11"/>
      <c r="B86" s="182"/>
      <c r="C86" s="183"/>
      <c r="D86" s="184" t="s">
        <v>73</v>
      </c>
      <c r="E86" s="225" t="s">
        <v>1195</v>
      </c>
      <c r="F86" s="225" t="s">
        <v>1196</v>
      </c>
      <c r="G86" s="183"/>
      <c r="H86" s="183"/>
      <c r="I86" s="186"/>
      <c r="J86" s="226">
        <f>BK86</f>
        <v>0</v>
      </c>
      <c r="K86" s="183"/>
      <c r="L86" s="188"/>
      <c r="M86" s="189"/>
      <c r="N86" s="190"/>
      <c r="O86" s="190"/>
      <c r="P86" s="191">
        <f>SUM(P87:P98)</f>
        <v>0</v>
      </c>
      <c r="Q86" s="190"/>
      <c r="R86" s="191">
        <f>SUM(R87:R98)</f>
        <v>0</v>
      </c>
      <c r="S86" s="190"/>
      <c r="T86" s="192">
        <f>SUM(T87:T98)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193" t="s">
        <v>164</v>
      </c>
      <c r="AT86" s="194" t="s">
        <v>73</v>
      </c>
      <c r="AU86" s="194" t="s">
        <v>82</v>
      </c>
      <c r="AY86" s="193" t="s">
        <v>143</v>
      </c>
      <c r="BK86" s="195">
        <f>SUM(BK87:BK98)</f>
        <v>0</v>
      </c>
    </row>
    <row r="87" s="2" customFormat="1" ht="16.5" customHeight="1">
      <c r="A87" s="38"/>
      <c r="B87" s="39"/>
      <c r="C87" s="196" t="s">
        <v>84</v>
      </c>
      <c r="D87" s="196" t="s">
        <v>144</v>
      </c>
      <c r="E87" s="197" t="s">
        <v>1197</v>
      </c>
      <c r="F87" s="198" t="s">
        <v>1198</v>
      </c>
      <c r="G87" s="199" t="s">
        <v>1199</v>
      </c>
      <c r="H87" s="200">
        <v>1</v>
      </c>
      <c r="I87" s="201"/>
      <c r="J87" s="202">
        <f>ROUND(I87*H87,2)</f>
        <v>0</v>
      </c>
      <c r="K87" s="198" t="s">
        <v>1200</v>
      </c>
      <c r="L87" s="44"/>
      <c r="M87" s="203" t="s">
        <v>19</v>
      </c>
      <c r="N87" s="204" t="s">
        <v>45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1201</v>
      </c>
      <c r="AT87" s="207" t="s">
        <v>144</v>
      </c>
      <c r="AU87" s="207" t="s">
        <v>84</v>
      </c>
      <c r="AY87" s="17" t="s">
        <v>143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82</v>
      </c>
      <c r="BK87" s="208">
        <f>ROUND(I87*H87,2)</f>
        <v>0</v>
      </c>
      <c r="BL87" s="17" t="s">
        <v>1201</v>
      </c>
      <c r="BM87" s="207" t="s">
        <v>1202</v>
      </c>
    </row>
    <row r="88" s="2" customFormat="1">
      <c r="A88" s="38"/>
      <c r="B88" s="39"/>
      <c r="C88" s="40"/>
      <c r="D88" s="209" t="s">
        <v>150</v>
      </c>
      <c r="E88" s="40"/>
      <c r="F88" s="210" t="s">
        <v>1198</v>
      </c>
      <c r="G88" s="40"/>
      <c r="H88" s="40"/>
      <c r="I88" s="211"/>
      <c r="J88" s="40"/>
      <c r="K88" s="40"/>
      <c r="L88" s="44"/>
      <c r="M88" s="212"/>
      <c r="N88" s="21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150</v>
      </c>
      <c r="AU88" s="17" t="s">
        <v>84</v>
      </c>
    </row>
    <row r="89" s="2" customFormat="1">
      <c r="A89" s="38"/>
      <c r="B89" s="39"/>
      <c r="C89" s="40"/>
      <c r="D89" s="227" t="s">
        <v>668</v>
      </c>
      <c r="E89" s="40"/>
      <c r="F89" s="228" t="s">
        <v>1203</v>
      </c>
      <c r="G89" s="40"/>
      <c r="H89" s="40"/>
      <c r="I89" s="211"/>
      <c r="J89" s="40"/>
      <c r="K89" s="40"/>
      <c r="L89" s="44"/>
      <c r="M89" s="212"/>
      <c r="N89" s="21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668</v>
      </c>
      <c r="AU89" s="17" t="s">
        <v>84</v>
      </c>
    </row>
    <row r="90" s="2" customFormat="1" ht="16.5" customHeight="1">
      <c r="A90" s="38"/>
      <c r="B90" s="39"/>
      <c r="C90" s="196" t="s">
        <v>154</v>
      </c>
      <c r="D90" s="196" t="s">
        <v>144</v>
      </c>
      <c r="E90" s="197" t="s">
        <v>1204</v>
      </c>
      <c r="F90" s="198" t="s">
        <v>1205</v>
      </c>
      <c r="G90" s="199" t="s">
        <v>1199</v>
      </c>
      <c r="H90" s="200">
        <v>1</v>
      </c>
      <c r="I90" s="201"/>
      <c r="J90" s="202">
        <f>ROUND(I90*H90,2)</f>
        <v>0</v>
      </c>
      <c r="K90" s="198" t="s">
        <v>1200</v>
      </c>
      <c r="L90" s="44"/>
      <c r="M90" s="203" t="s">
        <v>19</v>
      </c>
      <c r="N90" s="204" t="s">
        <v>45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1201</v>
      </c>
      <c r="AT90" s="207" t="s">
        <v>144</v>
      </c>
      <c r="AU90" s="207" t="s">
        <v>84</v>
      </c>
      <c r="AY90" s="17" t="s">
        <v>143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82</v>
      </c>
      <c r="BK90" s="208">
        <f>ROUND(I90*H90,2)</f>
        <v>0</v>
      </c>
      <c r="BL90" s="17" t="s">
        <v>1201</v>
      </c>
      <c r="BM90" s="207" t="s">
        <v>1206</v>
      </c>
    </row>
    <row r="91" s="2" customFormat="1">
      <c r="A91" s="38"/>
      <c r="B91" s="39"/>
      <c r="C91" s="40"/>
      <c r="D91" s="209" t="s">
        <v>150</v>
      </c>
      <c r="E91" s="40"/>
      <c r="F91" s="210" t="s">
        <v>1205</v>
      </c>
      <c r="G91" s="40"/>
      <c r="H91" s="40"/>
      <c r="I91" s="211"/>
      <c r="J91" s="40"/>
      <c r="K91" s="40"/>
      <c r="L91" s="44"/>
      <c r="M91" s="212"/>
      <c r="N91" s="21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150</v>
      </c>
      <c r="AU91" s="17" t="s">
        <v>84</v>
      </c>
    </row>
    <row r="92" s="2" customFormat="1">
      <c r="A92" s="38"/>
      <c r="B92" s="39"/>
      <c r="C92" s="40"/>
      <c r="D92" s="227" t="s">
        <v>668</v>
      </c>
      <c r="E92" s="40"/>
      <c r="F92" s="228" t="s">
        <v>1207</v>
      </c>
      <c r="G92" s="40"/>
      <c r="H92" s="40"/>
      <c r="I92" s="211"/>
      <c r="J92" s="40"/>
      <c r="K92" s="40"/>
      <c r="L92" s="44"/>
      <c r="M92" s="212"/>
      <c r="N92" s="21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668</v>
      </c>
      <c r="AU92" s="17" t="s">
        <v>84</v>
      </c>
    </row>
    <row r="93" s="2" customFormat="1" ht="16.5" customHeight="1">
      <c r="A93" s="38"/>
      <c r="B93" s="39"/>
      <c r="C93" s="196" t="s">
        <v>149</v>
      </c>
      <c r="D93" s="196" t="s">
        <v>144</v>
      </c>
      <c r="E93" s="197" t="s">
        <v>1208</v>
      </c>
      <c r="F93" s="198" t="s">
        <v>1209</v>
      </c>
      <c r="G93" s="199" t="s">
        <v>1199</v>
      </c>
      <c r="H93" s="200">
        <v>1</v>
      </c>
      <c r="I93" s="201"/>
      <c r="J93" s="202">
        <f>ROUND(I93*H93,2)</f>
        <v>0</v>
      </c>
      <c r="K93" s="198" t="s">
        <v>1200</v>
      </c>
      <c r="L93" s="44"/>
      <c r="M93" s="203" t="s">
        <v>19</v>
      </c>
      <c r="N93" s="204" t="s">
        <v>45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1201</v>
      </c>
      <c r="AT93" s="207" t="s">
        <v>144</v>
      </c>
      <c r="AU93" s="207" t="s">
        <v>84</v>
      </c>
      <c r="AY93" s="17" t="s">
        <v>143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82</v>
      </c>
      <c r="BK93" s="208">
        <f>ROUND(I93*H93,2)</f>
        <v>0</v>
      </c>
      <c r="BL93" s="17" t="s">
        <v>1201</v>
      </c>
      <c r="BM93" s="207" t="s">
        <v>1210</v>
      </c>
    </row>
    <row r="94" s="2" customFormat="1">
      <c r="A94" s="38"/>
      <c r="B94" s="39"/>
      <c r="C94" s="40"/>
      <c r="D94" s="209" t="s">
        <v>150</v>
      </c>
      <c r="E94" s="40"/>
      <c r="F94" s="210" t="s">
        <v>1209</v>
      </c>
      <c r="G94" s="40"/>
      <c r="H94" s="40"/>
      <c r="I94" s="211"/>
      <c r="J94" s="40"/>
      <c r="K94" s="40"/>
      <c r="L94" s="44"/>
      <c r="M94" s="212"/>
      <c r="N94" s="21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150</v>
      </c>
      <c r="AU94" s="17" t="s">
        <v>84</v>
      </c>
    </row>
    <row r="95" s="2" customFormat="1">
      <c r="A95" s="38"/>
      <c r="B95" s="39"/>
      <c r="C95" s="40"/>
      <c r="D95" s="227" t="s">
        <v>668</v>
      </c>
      <c r="E95" s="40"/>
      <c r="F95" s="228" t="s">
        <v>1211</v>
      </c>
      <c r="G95" s="40"/>
      <c r="H95" s="40"/>
      <c r="I95" s="211"/>
      <c r="J95" s="40"/>
      <c r="K95" s="40"/>
      <c r="L95" s="44"/>
      <c r="M95" s="212"/>
      <c r="N95" s="21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668</v>
      </c>
      <c r="AU95" s="17" t="s">
        <v>84</v>
      </c>
    </row>
    <row r="96" s="2" customFormat="1" ht="16.5" customHeight="1">
      <c r="A96" s="38"/>
      <c r="B96" s="39"/>
      <c r="C96" s="196" t="s">
        <v>164</v>
      </c>
      <c r="D96" s="196" t="s">
        <v>144</v>
      </c>
      <c r="E96" s="197" t="s">
        <v>1212</v>
      </c>
      <c r="F96" s="198" t="s">
        <v>1213</v>
      </c>
      <c r="G96" s="199" t="s">
        <v>1199</v>
      </c>
      <c r="H96" s="200">
        <v>1</v>
      </c>
      <c r="I96" s="201"/>
      <c r="J96" s="202">
        <f>ROUND(I96*H96,2)</f>
        <v>0</v>
      </c>
      <c r="K96" s="198" t="s">
        <v>1200</v>
      </c>
      <c r="L96" s="44"/>
      <c r="M96" s="203" t="s">
        <v>19</v>
      </c>
      <c r="N96" s="204" t="s">
        <v>45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1201</v>
      </c>
      <c r="AT96" s="207" t="s">
        <v>144</v>
      </c>
      <c r="AU96" s="207" t="s">
        <v>84</v>
      </c>
      <c r="AY96" s="17" t="s">
        <v>143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82</v>
      </c>
      <c r="BK96" s="208">
        <f>ROUND(I96*H96,2)</f>
        <v>0</v>
      </c>
      <c r="BL96" s="17" t="s">
        <v>1201</v>
      </c>
      <c r="BM96" s="207" t="s">
        <v>1214</v>
      </c>
    </row>
    <row r="97" s="2" customFormat="1">
      <c r="A97" s="38"/>
      <c r="B97" s="39"/>
      <c r="C97" s="40"/>
      <c r="D97" s="209" t="s">
        <v>150</v>
      </c>
      <c r="E97" s="40"/>
      <c r="F97" s="210" t="s">
        <v>1213</v>
      </c>
      <c r="G97" s="40"/>
      <c r="H97" s="40"/>
      <c r="I97" s="211"/>
      <c r="J97" s="40"/>
      <c r="K97" s="40"/>
      <c r="L97" s="44"/>
      <c r="M97" s="212"/>
      <c r="N97" s="21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150</v>
      </c>
      <c r="AU97" s="17" t="s">
        <v>84</v>
      </c>
    </row>
    <row r="98" s="2" customFormat="1">
      <c r="A98" s="38"/>
      <c r="B98" s="39"/>
      <c r="C98" s="40"/>
      <c r="D98" s="227" t="s">
        <v>668</v>
      </c>
      <c r="E98" s="40"/>
      <c r="F98" s="228" t="s">
        <v>1215</v>
      </c>
      <c r="G98" s="40"/>
      <c r="H98" s="40"/>
      <c r="I98" s="211"/>
      <c r="J98" s="40"/>
      <c r="K98" s="40"/>
      <c r="L98" s="44"/>
      <c r="M98" s="212"/>
      <c r="N98" s="21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668</v>
      </c>
      <c r="AU98" s="17" t="s">
        <v>84</v>
      </c>
    </row>
    <row r="99" s="11" customFormat="1" ht="22.8" customHeight="1">
      <c r="A99" s="11"/>
      <c r="B99" s="182"/>
      <c r="C99" s="183"/>
      <c r="D99" s="184" t="s">
        <v>73</v>
      </c>
      <c r="E99" s="225" t="s">
        <v>1216</v>
      </c>
      <c r="F99" s="225" t="s">
        <v>1217</v>
      </c>
      <c r="G99" s="183"/>
      <c r="H99" s="183"/>
      <c r="I99" s="186"/>
      <c r="J99" s="226">
        <f>BK99</f>
        <v>0</v>
      </c>
      <c r="K99" s="183"/>
      <c r="L99" s="188"/>
      <c r="M99" s="189"/>
      <c r="N99" s="190"/>
      <c r="O99" s="190"/>
      <c r="P99" s="191">
        <f>SUM(P100:P110)</f>
        <v>0</v>
      </c>
      <c r="Q99" s="190"/>
      <c r="R99" s="191">
        <f>SUM(R100:R110)</f>
        <v>0</v>
      </c>
      <c r="S99" s="190"/>
      <c r="T99" s="192">
        <f>SUM(T100:T110)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3" t="s">
        <v>164</v>
      </c>
      <c r="AT99" s="194" t="s">
        <v>73</v>
      </c>
      <c r="AU99" s="194" t="s">
        <v>82</v>
      </c>
      <c r="AY99" s="193" t="s">
        <v>143</v>
      </c>
      <c r="BK99" s="195">
        <f>SUM(BK100:BK110)</f>
        <v>0</v>
      </c>
    </row>
    <row r="100" s="2" customFormat="1" ht="16.5" customHeight="1">
      <c r="A100" s="38"/>
      <c r="B100" s="39"/>
      <c r="C100" s="196" t="s">
        <v>158</v>
      </c>
      <c r="D100" s="196" t="s">
        <v>144</v>
      </c>
      <c r="E100" s="197" t="s">
        <v>1218</v>
      </c>
      <c r="F100" s="198" t="s">
        <v>1219</v>
      </c>
      <c r="G100" s="199" t="s">
        <v>245</v>
      </c>
      <c r="H100" s="200">
        <v>1</v>
      </c>
      <c r="I100" s="201"/>
      <c r="J100" s="202">
        <f>ROUND(I100*H100,2)</f>
        <v>0</v>
      </c>
      <c r="K100" s="198" t="s">
        <v>1220</v>
      </c>
      <c r="L100" s="44"/>
      <c r="M100" s="203" t="s">
        <v>19</v>
      </c>
      <c r="N100" s="204" t="s">
        <v>45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1201</v>
      </c>
      <c r="AT100" s="207" t="s">
        <v>144</v>
      </c>
      <c r="AU100" s="207" t="s">
        <v>84</v>
      </c>
      <c r="AY100" s="17" t="s">
        <v>143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82</v>
      </c>
      <c r="BK100" s="208">
        <f>ROUND(I100*H100,2)</f>
        <v>0</v>
      </c>
      <c r="BL100" s="17" t="s">
        <v>1201</v>
      </c>
      <c r="BM100" s="207" t="s">
        <v>1221</v>
      </c>
    </row>
    <row r="101" s="2" customFormat="1">
      <c r="A101" s="38"/>
      <c r="B101" s="39"/>
      <c r="C101" s="40"/>
      <c r="D101" s="209" t="s">
        <v>150</v>
      </c>
      <c r="E101" s="40"/>
      <c r="F101" s="210" t="s">
        <v>1222</v>
      </c>
      <c r="G101" s="40"/>
      <c r="H101" s="40"/>
      <c r="I101" s="211"/>
      <c r="J101" s="40"/>
      <c r="K101" s="40"/>
      <c r="L101" s="44"/>
      <c r="M101" s="212"/>
      <c r="N101" s="21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150</v>
      </c>
      <c r="AU101" s="17" t="s">
        <v>84</v>
      </c>
    </row>
    <row r="102" s="2" customFormat="1">
      <c r="A102" s="38"/>
      <c r="B102" s="39"/>
      <c r="C102" s="40"/>
      <c r="D102" s="227" t="s">
        <v>668</v>
      </c>
      <c r="E102" s="40"/>
      <c r="F102" s="228" t="s">
        <v>1223</v>
      </c>
      <c r="G102" s="40"/>
      <c r="H102" s="40"/>
      <c r="I102" s="211"/>
      <c r="J102" s="40"/>
      <c r="K102" s="40"/>
      <c r="L102" s="44"/>
      <c r="M102" s="212"/>
      <c r="N102" s="21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668</v>
      </c>
      <c r="AU102" s="17" t="s">
        <v>84</v>
      </c>
    </row>
    <row r="103" s="2" customFormat="1" ht="16.5" customHeight="1">
      <c r="A103" s="38"/>
      <c r="B103" s="39"/>
      <c r="C103" s="196" t="s">
        <v>170</v>
      </c>
      <c r="D103" s="196" t="s">
        <v>144</v>
      </c>
      <c r="E103" s="197" t="s">
        <v>1224</v>
      </c>
      <c r="F103" s="198" t="s">
        <v>1225</v>
      </c>
      <c r="G103" s="199" t="s">
        <v>245</v>
      </c>
      <c r="H103" s="200">
        <v>1</v>
      </c>
      <c r="I103" s="201"/>
      <c r="J103" s="202">
        <f>ROUND(I103*H103,2)</f>
        <v>0</v>
      </c>
      <c r="K103" s="198" t="s">
        <v>1220</v>
      </c>
      <c r="L103" s="44"/>
      <c r="M103" s="203" t="s">
        <v>19</v>
      </c>
      <c r="N103" s="204" t="s">
        <v>45</v>
      </c>
      <c r="O103" s="84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1201</v>
      </c>
      <c r="AT103" s="207" t="s">
        <v>144</v>
      </c>
      <c r="AU103" s="207" t="s">
        <v>84</v>
      </c>
      <c r="AY103" s="17" t="s">
        <v>143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7" t="s">
        <v>82</v>
      </c>
      <c r="BK103" s="208">
        <f>ROUND(I103*H103,2)</f>
        <v>0</v>
      </c>
      <c r="BL103" s="17" t="s">
        <v>1201</v>
      </c>
      <c r="BM103" s="207" t="s">
        <v>1226</v>
      </c>
    </row>
    <row r="104" s="2" customFormat="1">
      <c r="A104" s="38"/>
      <c r="B104" s="39"/>
      <c r="C104" s="40"/>
      <c r="D104" s="209" t="s">
        <v>150</v>
      </c>
      <c r="E104" s="40"/>
      <c r="F104" s="210" t="s">
        <v>1227</v>
      </c>
      <c r="G104" s="40"/>
      <c r="H104" s="40"/>
      <c r="I104" s="211"/>
      <c r="J104" s="40"/>
      <c r="K104" s="40"/>
      <c r="L104" s="44"/>
      <c r="M104" s="212"/>
      <c r="N104" s="21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150</v>
      </c>
      <c r="AU104" s="17" t="s">
        <v>84</v>
      </c>
    </row>
    <row r="105" s="2" customFormat="1">
      <c r="A105" s="38"/>
      <c r="B105" s="39"/>
      <c r="C105" s="40"/>
      <c r="D105" s="227" t="s">
        <v>668</v>
      </c>
      <c r="E105" s="40"/>
      <c r="F105" s="228" t="s">
        <v>1228</v>
      </c>
      <c r="G105" s="40"/>
      <c r="H105" s="40"/>
      <c r="I105" s="211"/>
      <c r="J105" s="40"/>
      <c r="K105" s="40"/>
      <c r="L105" s="44"/>
      <c r="M105" s="212"/>
      <c r="N105" s="21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668</v>
      </c>
      <c r="AU105" s="17" t="s">
        <v>84</v>
      </c>
    </row>
    <row r="106" s="2" customFormat="1" ht="16.5" customHeight="1">
      <c r="A106" s="38"/>
      <c r="B106" s="39"/>
      <c r="C106" s="196" t="s">
        <v>163</v>
      </c>
      <c r="D106" s="196" t="s">
        <v>144</v>
      </c>
      <c r="E106" s="197" t="s">
        <v>1229</v>
      </c>
      <c r="F106" s="198" t="s">
        <v>1230</v>
      </c>
      <c r="G106" s="199" t="s">
        <v>1193</v>
      </c>
      <c r="H106" s="200">
        <v>1</v>
      </c>
      <c r="I106" s="201"/>
      <c r="J106" s="202">
        <f>ROUND(I106*H106,2)</f>
        <v>0</v>
      </c>
      <c r="K106" s="198" t="s">
        <v>19</v>
      </c>
      <c r="L106" s="44"/>
      <c r="M106" s="203" t="s">
        <v>19</v>
      </c>
      <c r="N106" s="204" t="s">
        <v>45</v>
      </c>
      <c r="O106" s="84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149</v>
      </c>
      <c r="AT106" s="207" t="s">
        <v>144</v>
      </c>
      <c r="AU106" s="207" t="s">
        <v>84</v>
      </c>
      <c r="AY106" s="17" t="s">
        <v>143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7" t="s">
        <v>82</v>
      </c>
      <c r="BK106" s="208">
        <f>ROUND(I106*H106,2)</f>
        <v>0</v>
      </c>
      <c r="BL106" s="17" t="s">
        <v>149</v>
      </c>
      <c r="BM106" s="207" t="s">
        <v>1231</v>
      </c>
    </row>
    <row r="107" s="2" customFormat="1">
      <c r="A107" s="38"/>
      <c r="B107" s="39"/>
      <c r="C107" s="40"/>
      <c r="D107" s="209" t="s">
        <v>150</v>
      </c>
      <c r="E107" s="40"/>
      <c r="F107" s="210" t="s">
        <v>1230</v>
      </c>
      <c r="G107" s="40"/>
      <c r="H107" s="40"/>
      <c r="I107" s="211"/>
      <c r="J107" s="40"/>
      <c r="K107" s="40"/>
      <c r="L107" s="44"/>
      <c r="M107" s="212"/>
      <c r="N107" s="21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150</v>
      </c>
      <c r="AU107" s="17" t="s">
        <v>84</v>
      </c>
    </row>
    <row r="108" s="2" customFormat="1" ht="16.5" customHeight="1">
      <c r="A108" s="38"/>
      <c r="B108" s="39"/>
      <c r="C108" s="196" t="s">
        <v>177</v>
      </c>
      <c r="D108" s="196" t="s">
        <v>144</v>
      </c>
      <c r="E108" s="197" t="s">
        <v>1232</v>
      </c>
      <c r="F108" s="198" t="s">
        <v>1233</v>
      </c>
      <c r="G108" s="199" t="s">
        <v>194</v>
      </c>
      <c r="H108" s="200">
        <v>100</v>
      </c>
      <c r="I108" s="201"/>
      <c r="J108" s="202">
        <f>ROUND(I108*H108,2)</f>
        <v>0</v>
      </c>
      <c r="K108" s="198" t="s">
        <v>1220</v>
      </c>
      <c r="L108" s="44"/>
      <c r="M108" s="203" t="s">
        <v>19</v>
      </c>
      <c r="N108" s="204" t="s">
        <v>45</v>
      </c>
      <c r="O108" s="84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1201</v>
      </c>
      <c r="AT108" s="207" t="s">
        <v>144</v>
      </c>
      <c r="AU108" s="207" t="s">
        <v>84</v>
      </c>
      <c r="AY108" s="17" t="s">
        <v>143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82</v>
      </c>
      <c r="BK108" s="208">
        <f>ROUND(I108*H108,2)</f>
        <v>0</v>
      </c>
      <c r="BL108" s="17" t="s">
        <v>1201</v>
      </c>
      <c r="BM108" s="207" t="s">
        <v>1234</v>
      </c>
    </row>
    <row r="109" s="2" customFormat="1">
      <c r="A109" s="38"/>
      <c r="B109" s="39"/>
      <c r="C109" s="40"/>
      <c r="D109" s="209" t="s">
        <v>150</v>
      </c>
      <c r="E109" s="40"/>
      <c r="F109" s="210" t="s">
        <v>1233</v>
      </c>
      <c r="G109" s="40"/>
      <c r="H109" s="40"/>
      <c r="I109" s="211"/>
      <c r="J109" s="40"/>
      <c r="K109" s="40"/>
      <c r="L109" s="44"/>
      <c r="M109" s="212"/>
      <c r="N109" s="21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150</v>
      </c>
      <c r="AU109" s="17" t="s">
        <v>84</v>
      </c>
    </row>
    <row r="110" s="2" customFormat="1">
      <c r="A110" s="38"/>
      <c r="B110" s="39"/>
      <c r="C110" s="40"/>
      <c r="D110" s="227" t="s">
        <v>668</v>
      </c>
      <c r="E110" s="40"/>
      <c r="F110" s="228" t="s">
        <v>1235</v>
      </c>
      <c r="G110" s="40"/>
      <c r="H110" s="40"/>
      <c r="I110" s="211"/>
      <c r="J110" s="40"/>
      <c r="K110" s="40"/>
      <c r="L110" s="44"/>
      <c r="M110" s="214"/>
      <c r="N110" s="215"/>
      <c r="O110" s="216"/>
      <c r="P110" s="216"/>
      <c r="Q110" s="216"/>
      <c r="R110" s="216"/>
      <c r="S110" s="216"/>
      <c r="T110" s="217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668</v>
      </c>
      <c r="AU110" s="17" t="s">
        <v>84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jKNP44rse33oBX4WOzg+JKfQ5hb+S6xINXcClLb+2XKHfQ4QRSuc9SJCq5bkMqvvaEDyo5FqkbmUCAo/H2J/NQ==" hashValue="HdJJWxv2aOk3FobbqItljp959CQiU8EdSFrs/KQW/kuP7JiSpQH2pQl+h0jlb/4ILHpoL1L3WXNRac+Wyb9Igg==" algorithmName="SHA-512" password="CC35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1/012103000"/>
    <hyperlink ref="F92" r:id="rId2" display="https://podminky.urs.cz/item/CS_URS_2023_01/012203000"/>
    <hyperlink ref="F95" r:id="rId3" display="https://podminky.urs.cz/item/CS_URS_2023_01/012303000"/>
    <hyperlink ref="F98" r:id="rId4" display="https://podminky.urs.cz/item/CS_URS_2023_01/013254000"/>
    <hyperlink ref="F102" r:id="rId5" display="https://podminky.urs.cz/item/CS_URS_2023_02/032103000"/>
    <hyperlink ref="F105" r:id="rId6" display="https://podminky.urs.cz/item/CS_URS_2023_02/032803000"/>
    <hyperlink ref="F110" r:id="rId7" display="https://podminky.urs.cz/item/CS_URS_2023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1" customWidth="1"/>
    <col min="2" max="2" width="1.667969" style="251" customWidth="1"/>
    <col min="3" max="4" width="5" style="251" customWidth="1"/>
    <col min="5" max="5" width="11.66016" style="251" customWidth="1"/>
    <col min="6" max="6" width="9.160156" style="251" customWidth="1"/>
    <col min="7" max="7" width="5" style="251" customWidth="1"/>
    <col min="8" max="8" width="77.83203" style="251" customWidth="1"/>
    <col min="9" max="10" width="20" style="251" customWidth="1"/>
    <col min="11" max="11" width="1.667969" style="251" customWidth="1"/>
  </cols>
  <sheetData>
    <row r="1" s="1" customFormat="1" ht="37.5" customHeight="1"/>
    <row r="2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4" customFormat="1" ht="45" customHeight="1">
      <c r="B3" s="255"/>
      <c r="C3" s="256" t="s">
        <v>1236</v>
      </c>
      <c r="D3" s="256"/>
      <c r="E3" s="256"/>
      <c r="F3" s="256"/>
      <c r="G3" s="256"/>
      <c r="H3" s="256"/>
      <c r="I3" s="256"/>
      <c r="J3" s="256"/>
      <c r="K3" s="257"/>
    </row>
    <row r="4" s="1" customFormat="1" ht="25.5" customHeight="1">
      <c r="B4" s="258"/>
      <c r="C4" s="259" t="s">
        <v>1237</v>
      </c>
      <c r="D4" s="259"/>
      <c r="E4" s="259"/>
      <c r="F4" s="259"/>
      <c r="G4" s="259"/>
      <c r="H4" s="259"/>
      <c r="I4" s="259"/>
      <c r="J4" s="259"/>
      <c r="K4" s="260"/>
    </row>
    <row r="5" s="1" customFormat="1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s="1" customFormat="1" ht="15" customHeight="1">
      <c r="B6" s="258"/>
      <c r="C6" s="262" t="s">
        <v>1238</v>
      </c>
      <c r="D6" s="262"/>
      <c r="E6" s="262"/>
      <c r="F6" s="262"/>
      <c r="G6" s="262"/>
      <c r="H6" s="262"/>
      <c r="I6" s="262"/>
      <c r="J6" s="262"/>
      <c r="K6" s="260"/>
    </row>
    <row r="7" s="1" customFormat="1" ht="15" customHeight="1">
      <c r="B7" s="263"/>
      <c r="C7" s="262" t="s">
        <v>1239</v>
      </c>
      <c r="D7" s="262"/>
      <c r="E7" s="262"/>
      <c r="F7" s="262"/>
      <c r="G7" s="262"/>
      <c r="H7" s="262"/>
      <c r="I7" s="262"/>
      <c r="J7" s="262"/>
      <c r="K7" s="260"/>
    </row>
    <row r="8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="1" customFormat="1" ht="15" customHeight="1">
      <c r="B9" s="263"/>
      <c r="C9" s="262" t="s">
        <v>1240</v>
      </c>
      <c r="D9" s="262"/>
      <c r="E9" s="262"/>
      <c r="F9" s="262"/>
      <c r="G9" s="262"/>
      <c r="H9" s="262"/>
      <c r="I9" s="262"/>
      <c r="J9" s="262"/>
      <c r="K9" s="260"/>
    </row>
    <row r="10" s="1" customFormat="1" ht="15" customHeight="1">
      <c r="B10" s="263"/>
      <c r="C10" s="262"/>
      <c r="D10" s="262" t="s">
        <v>1241</v>
      </c>
      <c r="E10" s="262"/>
      <c r="F10" s="262"/>
      <c r="G10" s="262"/>
      <c r="H10" s="262"/>
      <c r="I10" s="262"/>
      <c r="J10" s="262"/>
      <c r="K10" s="260"/>
    </row>
    <row r="11" s="1" customFormat="1" ht="15" customHeight="1">
      <c r="B11" s="263"/>
      <c r="C11" s="264"/>
      <c r="D11" s="262" t="s">
        <v>1242</v>
      </c>
      <c r="E11" s="262"/>
      <c r="F11" s="262"/>
      <c r="G11" s="262"/>
      <c r="H11" s="262"/>
      <c r="I11" s="262"/>
      <c r="J11" s="262"/>
      <c r="K11" s="260"/>
    </row>
    <row r="12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="1" customFormat="1" ht="15" customHeight="1">
      <c r="B13" s="263"/>
      <c r="C13" s="264"/>
      <c r="D13" s="265" t="s">
        <v>1243</v>
      </c>
      <c r="E13" s="262"/>
      <c r="F13" s="262"/>
      <c r="G13" s="262"/>
      <c r="H13" s="262"/>
      <c r="I13" s="262"/>
      <c r="J13" s="262"/>
      <c r="K13" s="260"/>
    </row>
    <row r="14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="1" customFormat="1" ht="15" customHeight="1">
      <c r="B15" s="263"/>
      <c r="C15" s="264"/>
      <c r="D15" s="262" t="s">
        <v>1244</v>
      </c>
      <c r="E15" s="262"/>
      <c r="F15" s="262"/>
      <c r="G15" s="262"/>
      <c r="H15" s="262"/>
      <c r="I15" s="262"/>
      <c r="J15" s="262"/>
      <c r="K15" s="260"/>
    </row>
    <row r="16" s="1" customFormat="1" ht="15" customHeight="1">
      <c r="B16" s="263"/>
      <c r="C16" s="264"/>
      <c r="D16" s="262" t="s">
        <v>1245</v>
      </c>
      <c r="E16" s="262"/>
      <c r="F16" s="262"/>
      <c r="G16" s="262"/>
      <c r="H16" s="262"/>
      <c r="I16" s="262"/>
      <c r="J16" s="262"/>
      <c r="K16" s="260"/>
    </row>
    <row r="17" s="1" customFormat="1" ht="15" customHeight="1">
      <c r="B17" s="263"/>
      <c r="C17" s="264"/>
      <c r="D17" s="262" t="s">
        <v>1246</v>
      </c>
      <c r="E17" s="262"/>
      <c r="F17" s="262"/>
      <c r="G17" s="262"/>
      <c r="H17" s="262"/>
      <c r="I17" s="262"/>
      <c r="J17" s="262"/>
      <c r="K17" s="260"/>
    </row>
    <row r="18" s="1" customFormat="1" ht="15" customHeight="1">
      <c r="B18" s="263"/>
      <c r="C18" s="264"/>
      <c r="D18" s="264"/>
      <c r="E18" s="266" t="s">
        <v>81</v>
      </c>
      <c r="F18" s="262" t="s">
        <v>1247</v>
      </c>
      <c r="G18" s="262"/>
      <c r="H18" s="262"/>
      <c r="I18" s="262"/>
      <c r="J18" s="262"/>
      <c r="K18" s="260"/>
    </row>
    <row r="19" s="1" customFormat="1" ht="15" customHeight="1">
      <c r="B19" s="263"/>
      <c r="C19" s="264"/>
      <c r="D19" s="264"/>
      <c r="E19" s="266" t="s">
        <v>1248</v>
      </c>
      <c r="F19" s="262" t="s">
        <v>1249</v>
      </c>
      <c r="G19" s="262"/>
      <c r="H19" s="262"/>
      <c r="I19" s="262"/>
      <c r="J19" s="262"/>
      <c r="K19" s="260"/>
    </row>
    <row r="20" s="1" customFormat="1" ht="15" customHeight="1">
      <c r="B20" s="263"/>
      <c r="C20" s="264"/>
      <c r="D20" s="264"/>
      <c r="E20" s="266" t="s">
        <v>1250</v>
      </c>
      <c r="F20" s="262" t="s">
        <v>1251</v>
      </c>
      <c r="G20" s="262"/>
      <c r="H20" s="262"/>
      <c r="I20" s="262"/>
      <c r="J20" s="262"/>
      <c r="K20" s="260"/>
    </row>
    <row r="21" s="1" customFormat="1" ht="15" customHeight="1">
      <c r="B21" s="263"/>
      <c r="C21" s="264"/>
      <c r="D21" s="264"/>
      <c r="E21" s="266" t="s">
        <v>1252</v>
      </c>
      <c r="F21" s="262" t="s">
        <v>1253</v>
      </c>
      <c r="G21" s="262"/>
      <c r="H21" s="262"/>
      <c r="I21" s="262"/>
      <c r="J21" s="262"/>
      <c r="K21" s="260"/>
    </row>
    <row r="22" s="1" customFormat="1" ht="15" customHeight="1">
      <c r="B22" s="263"/>
      <c r="C22" s="264"/>
      <c r="D22" s="264"/>
      <c r="E22" s="266" t="s">
        <v>1171</v>
      </c>
      <c r="F22" s="262" t="s">
        <v>1172</v>
      </c>
      <c r="G22" s="262"/>
      <c r="H22" s="262"/>
      <c r="I22" s="262"/>
      <c r="J22" s="262"/>
      <c r="K22" s="260"/>
    </row>
    <row r="23" s="1" customFormat="1" ht="15" customHeight="1">
      <c r="B23" s="263"/>
      <c r="C23" s="264"/>
      <c r="D23" s="264"/>
      <c r="E23" s="266" t="s">
        <v>1254</v>
      </c>
      <c r="F23" s="262" t="s">
        <v>1255</v>
      </c>
      <c r="G23" s="262"/>
      <c r="H23" s="262"/>
      <c r="I23" s="262"/>
      <c r="J23" s="262"/>
      <c r="K23" s="260"/>
    </row>
    <row r="24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="1" customFormat="1" ht="15" customHeight="1">
      <c r="B25" s="263"/>
      <c r="C25" s="262" t="s">
        <v>1256</v>
      </c>
      <c r="D25" s="262"/>
      <c r="E25" s="262"/>
      <c r="F25" s="262"/>
      <c r="G25" s="262"/>
      <c r="H25" s="262"/>
      <c r="I25" s="262"/>
      <c r="J25" s="262"/>
      <c r="K25" s="260"/>
    </row>
    <row r="26" s="1" customFormat="1" ht="15" customHeight="1">
      <c r="B26" s="263"/>
      <c r="C26" s="262" t="s">
        <v>1257</v>
      </c>
      <c r="D26" s="262"/>
      <c r="E26" s="262"/>
      <c r="F26" s="262"/>
      <c r="G26" s="262"/>
      <c r="H26" s="262"/>
      <c r="I26" s="262"/>
      <c r="J26" s="262"/>
      <c r="K26" s="260"/>
    </row>
    <row r="27" s="1" customFormat="1" ht="15" customHeight="1">
      <c r="B27" s="263"/>
      <c r="C27" s="262"/>
      <c r="D27" s="262" t="s">
        <v>1258</v>
      </c>
      <c r="E27" s="262"/>
      <c r="F27" s="262"/>
      <c r="G27" s="262"/>
      <c r="H27" s="262"/>
      <c r="I27" s="262"/>
      <c r="J27" s="262"/>
      <c r="K27" s="260"/>
    </row>
    <row r="28" s="1" customFormat="1" ht="15" customHeight="1">
      <c r="B28" s="263"/>
      <c r="C28" s="264"/>
      <c r="D28" s="262" t="s">
        <v>1259</v>
      </c>
      <c r="E28" s="262"/>
      <c r="F28" s="262"/>
      <c r="G28" s="262"/>
      <c r="H28" s="262"/>
      <c r="I28" s="262"/>
      <c r="J28" s="262"/>
      <c r="K28" s="260"/>
    </row>
    <row r="29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="1" customFormat="1" ht="15" customHeight="1">
      <c r="B30" s="263"/>
      <c r="C30" s="264"/>
      <c r="D30" s="262" t="s">
        <v>1260</v>
      </c>
      <c r="E30" s="262"/>
      <c r="F30" s="262"/>
      <c r="G30" s="262"/>
      <c r="H30" s="262"/>
      <c r="I30" s="262"/>
      <c r="J30" s="262"/>
      <c r="K30" s="260"/>
    </row>
    <row r="31" s="1" customFormat="1" ht="15" customHeight="1">
      <c r="B31" s="263"/>
      <c r="C31" s="264"/>
      <c r="D31" s="262" t="s">
        <v>1261</v>
      </c>
      <c r="E31" s="262"/>
      <c r="F31" s="262"/>
      <c r="G31" s="262"/>
      <c r="H31" s="262"/>
      <c r="I31" s="262"/>
      <c r="J31" s="262"/>
      <c r="K31" s="260"/>
    </row>
    <row r="32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="1" customFormat="1" ht="15" customHeight="1">
      <c r="B33" s="263"/>
      <c r="C33" s="264"/>
      <c r="D33" s="262" t="s">
        <v>1262</v>
      </c>
      <c r="E33" s="262"/>
      <c r="F33" s="262"/>
      <c r="G33" s="262"/>
      <c r="H33" s="262"/>
      <c r="I33" s="262"/>
      <c r="J33" s="262"/>
      <c r="K33" s="260"/>
    </row>
    <row r="34" s="1" customFormat="1" ht="15" customHeight="1">
      <c r="B34" s="263"/>
      <c r="C34" s="264"/>
      <c r="D34" s="262" t="s">
        <v>1263</v>
      </c>
      <c r="E34" s="262"/>
      <c r="F34" s="262"/>
      <c r="G34" s="262"/>
      <c r="H34" s="262"/>
      <c r="I34" s="262"/>
      <c r="J34" s="262"/>
      <c r="K34" s="260"/>
    </row>
    <row r="35" s="1" customFormat="1" ht="15" customHeight="1">
      <c r="B35" s="263"/>
      <c r="C35" s="264"/>
      <c r="D35" s="262" t="s">
        <v>1264</v>
      </c>
      <c r="E35" s="262"/>
      <c r="F35" s="262"/>
      <c r="G35" s="262"/>
      <c r="H35" s="262"/>
      <c r="I35" s="262"/>
      <c r="J35" s="262"/>
      <c r="K35" s="260"/>
    </row>
    <row r="36" s="1" customFormat="1" ht="15" customHeight="1">
      <c r="B36" s="263"/>
      <c r="C36" s="264"/>
      <c r="D36" s="262"/>
      <c r="E36" s="265" t="s">
        <v>129</v>
      </c>
      <c r="F36" s="262"/>
      <c r="G36" s="262" t="s">
        <v>1265</v>
      </c>
      <c r="H36" s="262"/>
      <c r="I36" s="262"/>
      <c r="J36" s="262"/>
      <c r="K36" s="260"/>
    </row>
    <row r="37" s="1" customFormat="1" ht="30.75" customHeight="1">
      <c r="B37" s="263"/>
      <c r="C37" s="264"/>
      <c r="D37" s="262"/>
      <c r="E37" s="265" t="s">
        <v>1266</v>
      </c>
      <c r="F37" s="262"/>
      <c r="G37" s="262" t="s">
        <v>1267</v>
      </c>
      <c r="H37" s="262"/>
      <c r="I37" s="262"/>
      <c r="J37" s="262"/>
      <c r="K37" s="260"/>
    </row>
    <row r="38" s="1" customFormat="1" ht="15" customHeight="1">
      <c r="B38" s="263"/>
      <c r="C38" s="264"/>
      <c r="D38" s="262"/>
      <c r="E38" s="265" t="s">
        <v>55</v>
      </c>
      <c r="F38" s="262"/>
      <c r="G38" s="262" t="s">
        <v>1268</v>
      </c>
      <c r="H38" s="262"/>
      <c r="I38" s="262"/>
      <c r="J38" s="262"/>
      <c r="K38" s="260"/>
    </row>
    <row r="39" s="1" customFormat="1" ht="15" customHeight="1">
      <c r="B39" s="263"/>
      <c r="C39" s="264"/>
      <c r="D39" s="262"/>
      <c r="E39" s="265" t="s">
        <v>56</v>
      </c>
      <c r="F39" s="262"/>
      <c r="G39" s="262" t="s">
        <v>1269</v>
      </c>
      <c r="H39" s="262"/>
      <c r="I39" s="262"/>
      <c r="J39" s="262"/>
      <c r="K39" s="260"/>
    </row>
    <row r="40" s="1" customFormat="1" ht="15" customHeight="1">
      <c r="B40" s="263"/>
      <c r="C40" s="264"/>
      <c r="D40" s="262"/>
      <c r="E40" s="265" t="s">
        <v>130</v>
      </c>
      <c r="F40" s="262"/>
      <c r="G40" s="262" t="s">
        <v>1270</v>
      </c>
      <c r="H40" s="262"/>
      <c r="I40" s="262"/>
      <c r="J40" s="262"/>
      <c r="K40" s="260"/>
    </row>
    <row r="41" s="1" customFormat="1" ht="15" customHeight="1">
      <c r="B41" s="263"/>
      <c r="C41" s="264"/>
      <c r="D41" s="262"/>
      <c r="E41" s="265" t="s">
        <v>131</v>
      </c>
      <c r="F41" s="262"/>
      <c r="G41" s="262" t="s">
        <v>1271</v>
      </c>
      <c r="H41" s="262"/>
      <c r="I41" s="262"/>
      <c r="J41" s="262"/>
      <c r="K41" s="260"/>
    </row>
    <row r="42" s="1" customFormat="1" ht="15" customHeight="1">
      <c r="B42" s="263"/>
      <c r="C42" s="264"/>
      <c r="D42" s="262"/>
      <c r="E42" s="265" t="s">
        <v>1272</v>
      </c>
      <c r="F42" s="262"/>
      <c r="G42" s="262" t="s">
        <v>1273</v>
      </c>
      <c r="H42" s="262"/>
      <c r="I42" s="262"/>
      <c r="J42" s="262"/>
      <c r="K42" s="260"/>
    </row>
    <row r="43" s="1" customFormat="1" ht="15" customHeight="1">
      <c r="B43" s="263"/>
      <c r="C43" s="264"/>
      <c r="D43" s="262"/>
      <c r="E43" s="265"/>
      <c r="F43" s="262"/>
      <c r="G43" s="262" t="s">
        <v>1274</v>
      </c>
      <c r="H43" s="262"/>
      <c r="I43" s="262"/>
      <c r="J43" s="262"/>
      <c r="K43" s="260"/>
    </row>
    <row r="44" s="1" customFormat="1" ht="15" customHeight="1">
      <c r="B44" s="263"/>
      <c r="C44" s="264"/>
      <c r="D44" s="262"/>
      <c r="E44" s="265" t="s">
        <v>1275</v>
      </c>
      <c r="F44" s="262"/>
      <c r="G44" s="262" t="s">
        <v>1276</v>
      </c>
      <c r="H44" s="262"/>
      <c r="I44" s="262"/>
      <c r="J44" s="262"/>
      <c r="K44" s="260"/>
    </row>
    <row r="45" s="1" customFormat="1" ht="15" customHeight="1">
      <c r="B45" s="263"/>
      <c r="C45" s="264"/>
      <c r="D45" s="262"/>
      <c r="E45" s="265" t="s">
        <v>133</v>
      </c>
      <c r="F45" s="262"/>
      <c r="G45" s="262" t="s">
        <v>1277</v>
      </c>
      <c r="H45" s="262"/>
      <c r="I45" s="262"/>
      <c r="J45" s="262"/>
      <c r="K45" s="260"/>
    </row>
    <row r="46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="1" customFormat="1" ht="15" customHeight="1">
      <c r="B47" s="263"/>
      <c r="C47" s="264"/>
      <c r="D47" s="262" t="s">
        <v>1278</v>
      </c>
      <c r="E47" s="262"/>
      <c r="F47" s="262"/>
      <c r="G47" s="262"/>
      <c r="H47" s="262"/>
      <c r="I47" s="262"/>
      <c r="J47" s="262"/>
      <c r="K47" s="260"/>
    </row>
    <row r="48" s="1" customFormat="1" ht="15" customHeight="1">
      <c r="B48" s="263"/>
      <c r="C48" s="264"/>
      <c r="D48" s="264"/>
      <c r="E48" s="262" t="s">
        <v>1279</v>
      </c>
      <c r="F48" s="262"/>
      <c r="G48" s="262"/>
      <c r="H48" s="262"/>
      <c r="I48" s="262"/>
      <c r="J48" s="262"/>
      <c r="K48" s="260"/>
    </row>
    <row r="49" s="1" customFormat="1" ht="15" customHeight="1">
      <c r="B49" s="263"/>
      <c r="C49" s="264"/>
      <c r="D49" s="264"/>
      <c r="E49" s="262" t="s">
        <v>1280</v>
      </c>
      <c r="F49" s="262"/>
      <c r="G49" s="262"/>
      <c r="H49" s="262"/>
      <c r="I49" s="262"/>
      <c r="J49" s="262"/>
      <c r="K49" s="260"/>
    </row>
    <row r="50" s="1" customFormat="1" ht="15" customHeight="1">
      <c r="B50" s="263"/>
      <c r="C50" s="264"/>
      <c r="D50" s="264"/>
      <c r="E50" s="262" t="s">
        <v>1281</v>
      </c>
      <c r="F50" s="262"/>
      <c r="G50" s="262"/>
      <c r="H50" s="262"/>
      <c r="I50" s="262"/>
      <c r="J50" s="262"/>
      <c r="K50" s="260"/>
    </row>
    <row r="51" s="1" customFormat="1" ht="15" customHeight="1">
      <c r="B51" s="263"/>
      <c r="C51" s="264"/>
      <c r="D51" s="262" t="s">
        <v>1282</v>
      </c>
      <c r="E51" s="262"/>
      <c r="F51" s="262"/>
      <c r="G51" s="262"/>
      <c r="H51" s="262"/>
      <c r="I51" s="262"/>
      <c r="J51" s="262"/>
      <c r="K51" s="260"/>
    </row>
    <row r="52" s="1" customFormat="1" ht="25.5" customHeight="1">
      <c r="B52" s="258"/>
      <c r="C52" s="259" t="s">
        <v>1283</v>
      </c>
      <c r="D52" s="259"/>
      <c r="E52" s="259"/>
      <c r="F52" s="259"/>
      <c r="G52" s="259"/>
      <c r="H52" s="259"/>
      <c r="I52" s="259"/>
      <c r="J52" s="259"/>
      <c r="K52" s="260"/>
    </row>
    <row r="53" s="1" customFormat="1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s="1" customFormat="1" ht="15" customHeight="1">
      <c r="B54" s="258"/>
      <c r="C54" s="262" t="s">
        <v>1284</v>
      </c>
      <c r="D54" s="262"/>
      <c r="E54" s="262"/>
      <c r="F54" s="262"/>
      <c r="G54" s="262"/>
      <c r="H54" s="262"/>
      <c r="I54" s="262"/>
      <c r="J54" s="262"/>
      <c r="K54" s="260"/>
    </row>
    <row r="55" s="1" customFormat="1" ht="15" customHeight="1">
      <c r="B55" s="258"/>
      <c r="C55" s="262" t="s">
        <v>1285</v>
      </c>
      <c r="D55" s="262"/>
      <c r="E55" s="262"/>
      <c r="F55" s="262"/>
      <c r="G55" s="262"/>
      <c r="H55" s="262"/>
      <c r="I55" s="262"/>
      <c r="J55" s="262"/>
      <c r="K55" s="260"/>
    </row>
    <row r="56" s="1" customFormat="1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s="1" customFormat="1" ht="15" customHeight="1">
      <c r="B57" s="258"/>
      <c r="C57" s="262" t="s">
        <v>1286</v>
      </c>
      <c r="D57" s="262"/>
      <c r="E57" s="262"/>
      <c r="F57" s="262"/>
      <c r="G57" s="262"/>
      <c r="H57" s="262"/>
      <c r="I57" s="262"/>
      <c r="J57" s="262"/>
      <c r="K57" s="260"/>
    </row>
    <row r="58" s="1" customFormat="1" ht="15" customHeight="1">
      <c r="B58" s="258"/>
      <c r="C58" s="264"/>
      <c r="D58" s="262" t="s">
        <v>1287</v>
      </c>
      <c r="E58" s="262"/>
      <c r="F58" s="262"/>
      <c r="G58" s="262"/>
      <c r="H58" s="262"/>
      <c r="I58" s="262"/>
      <c r="J58" s="262"/>
      <c r="K58" s="260"/>
    </row>
    <row r="59" s="1" customFormat="1" ht="15" customHeight="1">
      <c r="B59" s="258"/>
      <c r="C59" s="264"/>
      <c r="D59" s="262" t="s">
        <v>1288</v>
      </c>
      <c r="E59" s="262"/>
      <c r="F59" s="262"/>
      <c r="G59" s="262"/>
      <c r="H59" s="262"/>
      <c r="I59" s="262"/>
      <c r="J59" s="262"/>
      <c r="K59" s="260"/>
    </row>
    <row r="60" s="1" customFormat="1" ht="15" customHeight="1">
      <c r="B60" s="258"/>
      <c r="C60" s="264"/>
      <c r="D60" s="262" t="s">
        <v>1289</v>
      </c>
      <c r="E60" s="262"/>
      <c r="F60" s="262"/>
      <c r="G60" s="262"/>
      <c r="H60" s="262"/>
      <c r="I60" s="262"/>
      <c r="J60" s="262"/>
      <c r="K60" s="260"/>
    </row>
    <row r="61" s="1" customFormat="1" ht="15" customHeight="1">
      <c r="B61" s="258"/>
      <c r="C61" s="264"/>
      <c r="D61" s="262" t="s">
        <v>1290</v>
      </c>
      <c r="E61" s="262"/>
      <c r="F61" s="262"/>
      <c r="G61" s="262"/>
      <c r="H61" s="262"/>
      <c r="I61" s="262"/>
      <c r="J61" s="262"/>
      <c r="K61" s="260"/>
    </row>
    <row r="62" s="1" customFormat="1" ht="15" customHeight="1">
      <c r="B62" s="258"/>
      <c r="C62" s="264"/>
      <c r="D62" s="267" t="s">
        <v>1291</v>
      </c>
      <c r="E62" s="267"/>
      <c r="F62" s="267"/>
      <c r="G62" s="267"/>
      <c r="H62" s="267"/>
      <c r="I62" s="267"/>
      <c r="J62" s="267"/>
      <c r="K62" s="260"/>
    </row>
    <row r="63" s="1" customFormat="1" ht="15" customHeight="1">
      <c r="B63" s="258"/>
      <c r="C63" s="264"/>
      <c r="D63" s="262" t="s">
        <v>1292</v>
      </c>
      <c r="E63" s="262"/>
      <c r="F63" s="262"/>
      <c r="G63" s="262"/>
      <c r="H63" s="262"/>
      <c r="I63" s="262"/>
      <c r="J63" s="262"/>
      <c r="K63" s="260"/>
    </row>
    <row r="64" s="1" customFormat="1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s="1" customFormat="1" ht="15" customHeight="1">
      <c r="B65" s="258"/>
      <c r="C65" s="264"/>
      <c r="D65" s="262" t="s">
        <v>1293</v>
      </c>
      <c r="E65" s="262"/>
      <c r="F65" s="262"/>
      <c r="G65" s="262"/>
      <c r="H65" s="262"/>
      <c r="I65" s="262"/>
      <c r="J65" s="262"/>
      <c r="K65" s="260"/>
    </row>
    <row r="66" s="1" customFormat="1" ht="15" customHeight="1">
      <c r="B66" s="258"/>
      <c r="C66" s="264"/>
      <c r="D66" s="267" t="s">
        <v>1294</v>
      </c>
      <c r="E66" s="267"/>
      <c r="F66" s="267"/>
      <c r="G66" s="267"/>
      <c r="H66" s="267"/>
      <c r="I66" s="267"/>
      <c r="J66" s="267"/>
      <c r="K66" s="260"/>
    </row>
    <row r="67" s="1" customFormat="1" ht="15" customHeight="1">
      <c r="B67" s="258"/>
      <c r="C67" s="264"/>
      <c r="D67" s="262" t="s">
        <v>1295</v>
      </c>
      <c r="E67" s="262"/>
      <c r="F67" s="262"/>
      <c r="G67" s="262"/>
      <c r="H67" s="262"/>
      <c r="I67" s="262"/>
      <c r="J67" s="262"/>
      <c r="K67" s="260"/>
    </row>
    <row r="68" s="1" customFormat="1" ht="15" customHeight="1">
      <c r="B68" s="258"/>
      <c r="C68" s="264"/>
      <c r="D68" s="262" t="s">
        <v>1296</v>
      </c>
      <c r="E68" s="262"/>
      <c r="F68" s="262"/>
      <c r="G68" s="262"/>
      <c r="H68" s="262"/>
      <c r="I68" s="262"/>
      <c r="J68" s="262"/>
      <c r="K68" s="260"/>
    </row>
    <row r="69" s="1" customFormat="1" ht="15" customHeight="1">
      <c r="B69" s="258"/>
      <c r="C69" s="264"/>
      <c r="D69" s="262" t="s">
        <v>1297</v>
      </c>
      <c r="E69" s="262"/>
      <c r="F69" s="262"/>
      <c r="G69" s="262"/>
      <c r="H69" s="262"/>
      <c r="I69" s="262"/>
      <c r="J69" s="262"/>
      <c r="K69" s="260"/>
    </row>
    <row r="70" s="1" customFormat="1" ht="15" customHeight="1">
      <c r="B70" s="258"/>
      <c r="C70" s="264"/>
      <c r="D70" s="262" t="s">
        <v>1298</v>
      </c>
      <c r="E70" s="262"/>
      <c r="F70" s="262"/>
      <c r="G70" s="262"/>
      <c r="H70" s="262"/>
      <c r="I70" s="262"/>
      <c r="J70" s="262"/>
      <c r="K70" s="260"/>
    </row>
    <row r="7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="1" customFormat="1" ht="45" customHeight="1">
      <c r="B75" s="277"/>
      <c r="C75" s="278" t="s">
        <v>1299</v>
      </c>
      <c r="D75" s="278"/>
      <c r="E75" s="278"/>
      <c r="F75" s="278"/>
      <c r="G75" s="278"/>
      <c r="H75" s="278"/>
      <c r="I75" s="278"/>
      <c r="J75" s="278"/>
      <c r="K75" s="279"/>
    </row>
    <row r="76" s="1" customFormat="1" ht="17.25" customHeight="1">
      <c r="B76" s="277"/>
      <c r="C76" s="280" t="s">
        <v>1300</v>
      </c>
      <c r="D76" s="280"/>
      <c r="E76" s="280"/>
      <c r="F76" s="280" t="s">
        <v>1301</v>
      </c>
      <c r="G76" s="281"/>
      <c r="H76" s="280" t="s">
        <v>56</v>
      </c>
      <c r="I76" s="280" t="s">
        <v>59</v>
      </c>
      <c r="J76" s="280" t="s">
        <v>1302</v>
      </c>
      <c r="K76" s="279"/>
    </row>
    <row r="77" s="1" customFormat="1" ht="17.25" customHeight="1">
      <c r="B77" s="277"/>
      <c r="C77" s="282" t="s">
        <v>1303</v>
      </c>
      <c r="D77" s="282"/>
      <c r="E77" s="282"/>
      <c r="F77" s="283" t="s">
        <v>1304</v>
      </c>
      <c r="G77" s="284"/>
      <c r="H77" s="282"/>
      <c r="I77" s="282"/>
      <c r="J77" s="282" t="s">
        <v>1305</v>
      </c>
      <c r="K77" s="279"/>
    </row>
    <row r="78" s="1" customFormat="1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s="1" customFormat="1" ht="15" customHeight="1">
      <c r="B79" s="277"/>
      <c r="C79" s="265" t="s">
        <v>55</v>
      </c>
      <c r="D79" s="287"/>
      <c r="E79" s="287"/>
      <c r="F79" s="288" t="s">
        <v>1306</v>
      </c>
      <c r="G79" s="289"/>
      <c r="H79" s="265" t="s">
        <v>1307</v>
      </c>
      <c r="I79" s="265" t="s">
        <v>1308</v>
      </c>
      <c r="J79" s="265">
        <v>20</v>
      </c>
      <c r="K79" s="279"/>
    </row>
    <row r="80" s="1" customFormat="1" ht="15" customHeight="1">
      <c r="B80" s="277"/>
      <c r="C80" s="265" t="s">
        <v>1309</v>
      </c>
      <c r="D80" s="265"/>
      <c r="E80" s="265"/>
      <c r="F80" s="288" t="s">
        <v>1306</v>
      </c>
      <c r="G80" s="289"/>
      <c r="H80" s="265" t="s">
        <v>1310</v>
      </c>
      <c r="I80" s="265" t="s">
        <v>1308</v>
      </c>
      <c r="J80" s="265">
        <v>120</v>
      </c>
      <c r="K80" s="279"/>
    </row>
    <row r="81" s="1" customFormat="1" ht="15" customHeight="1">
      <c r="B81" s="290"/>
      <c r="C81" s="265" t="s">
        <v>1311</v>
      </c>
      <c r="D81" s="265"/>
      <c r="E81" s="265"/>
      <c r="F81" s="288" t="s">
        <v>1312</v>
      </c>
      <c r="G81" s="289"/>
      <c r="H81" s="265" t="s">
        <v>1313</v>
      </c>
      <c r="I81" s="265" t="s">
        <v>1308</v>
      </c>
      <c r="J81" s="265">
        <v>50</v>
      </c>
      <c r="K81" s="279"/>
    </row>
    <row r="82" s="1" customFormat="1" ht="15" customHeight="1">
      <c r="B82" s="290"/>
      <c r="C82" s="265" t="s">
        <v>1314</v>
      </c>
      <c r="D82" s="265"/>
      <c r="E82" s="265"/>
      <c r="F82" s="288" t="s">
        <v>1306</v>
      </c>
      <c r="G82" s="289"/>
      <c r="H82" s="265" t="s">
        <v>1315</v>
      </c>
      <c r="I82" s="265" t="s">
        <v>1316</v>
      </c>
      <c r="J82" s="265"/>
      <c r="K82" s="279"/>
    </row>
    <row r="83" s="1" customFormat="1" ht="15" customHeight="1">
      <c r="B83" s="290"/>
      <c r="C83" s="291" t="s">
        <v>1317</v>
      </c>
      <c r="D83" s="291"/>
      <c r="E83" s="291"/>
      <c r="F83" s="292" t="s">
        <v>1312</v>
      </c>
      <c r="G83" s="291"/>
      <c r="H83" s="291" t="s">
        <v>1318</v>
      </c>
      <c r="I83" s="291" t="s">
        <v>1308</v>
      </c>
      <c r="J83" s="291">
        <v>15</v>
      </c>
      <c r="K83" s="279"/>
    </row>
    <row r="84" s="1" customFormat="1" ht="15" customHeight="1">
      <c r="B84" s="290"/>
      <c r="C84" s="291" t="s">
        <v>1319</v>
      </c>
      <c r="D84" s="291"/>
      <c r="E84" s="291"/>
      <c r="F84" s="292" t="s">
        <v>1312</v>
      </c>
      <c r="G84" s="291"/>
      <c r="H84" s="291" t="s">
        <v>1320</v>
      </c>
      <c r="I84" s="291" t="s">
        <v>1308</v>
      </c>
      <c r="J84" s="291">
        <v>15</v>
      </c>
      <c r="K84" s="279"/>
    </row>
    <row r="85" s="1" customFormat="1" ht="15" customHeight="1">
      <c r="B85" s="290"/>
      <c r="C85" s="291" t="s">
        <v>1321</v>
      </c>
      <c r="D85" s="291"/>
      <c r="E85" s="291"/>
      <c r="F85" s="292" t="s">
        <v>1312</v>
      </c>
      <c r="G85" s="291"/>
      <c r="H85" s="291" t="s">
        <v>1322</v>
      </c>
      <c r="I85" s="291" t="s">
        <v>1308</v>
      </c>
      <c r="J85" s="291">
        <v>20</v>
      </c>
      <c r="K85" s="279"/>
    </row>
    <row r="86" s="1" customFormat="1" ht="15" customHeight="1">
      <c r="B86" s="290"/>
      <c r="C86" s="291" t="s">
        <v>1323</v>
      </c>
      <c r="D86" s="291"/>
      <c r="E86" s="291"/>
      <c r="F86" s="292" t="s">
        <v>1312</v>
      </c>
      <c r="G86" s="291"/>
      <c r="H86" s="291" t="s">
        <v>1324</v>
      </c>
      <c r="I86" s="291" t="s">
        <v>1308</v>
      </c>
      <c r="J86" s="291">
        <v>20</v>
      </c>
      <c r="K86" s="279"/>
    </row>
    <row r="87" s="1" customFormat="1" ht="15" customHeight="1">
      <c r="B87" s="290"/>
      <c r="C87" s="265" t="s">
        <v>1325</v>
      </c>
      <c r="D87" s="265"/>
      <c r="E87" s="265"/>
      <c r="F87" s="288" t="s">
        <v>1312</v>
      </c>
      <c r="G87" s="289"/>
      <c r="H87" s="265" t="s">
        <v>1326</v>
      </c>
      <c r="I87" s="265" t="s">
        <v>1308</v>
      </c>
      <c r="J87" s="265">
        <v>50</v>
      </c>
      <c r="K87" s="279"/>
    </row>
    <row r="88" s="1" customFormat="1" ht="15" customHeight="1">
      <c r="B88" s="290"/>
      <c r="C88" s="265" t="s">
        <v>1327</v>
      </c>
      <c r="D88" s="265"/>
      <c r="E88" s="265"/>
      <c r="F88" s="288" t="s">
        <v>1312</v>
      </c>
      <c r="G88" s="289"/>
      <c r="H88" s="265" t="s">
        <v>1328</v>
      </c>
      <c r="I88" s="265" t="s">
        <v>1308</v>
      </c>
      <c r="J88" s="265">
        <v>20</v>
      </c>
      <c r="K88" s="279"/>
    </row>
    <row r="89" s="1" customFormat="1" ht="15" customHeight="1">
      <c r="B89" s="290"/>
      <c r="C89" s="265" t="s">
        <v>1329</v>
      </c>
      <c r="D89" s="265"/>
      <c r="E89" s="265"/>
      <c r="F89" s="288" t="s">
        <v>1312</v>
      </c>
      <c r="G89" s="289"/>
      <c r="H89" s="265" t="s">
        <v>1330</v>
      </c>
      <c r="I89" s="265" t="s">
        <v>1308</v>
      </c>
      <c r="J89" s="265">
        <v>20</v>
      </c>
      <c r="K89" s="279"/>
    </row>
    <row r="90" s="1" customFormat="1" ht="15" customHeight="1">
      <c r="B90" s="290"/>
      <c r="C90" s="265" t="s">
        <v>1331</v>
      </c>
      <c r="D90" s="265"/>
      <c r="E90" s="265"/>
      <c r="F90" s="288" t="s">
        <v>1312</v>
      </c>
      <c r="G90" s="289"/>
      <c r="H90" s="265" t="s">
        <v>1332</v>
      </c>
      <c r="I90" s="265" t="s">
        <v>1308</v>
      </c>
      <c r="J90" s="265">
        <v>50</v>
      </c>
      <c r="K90" s="279"/>
    </row>
    <row r="91" s="1" customFormat="1" ht="15" customHeight="1">
      <c r="B91" s="290"/>
      <c r="C91" s="265" t="s">
        <v>1333</v>
      </c>
      <c r="D91" s="265"/>
      <c r="E91" s="265"/>
      <c r="F91" s="288" t="s">
        <v>1312</v>
      </c>
      <c r="G91" s="289"/>
      <c r="H91" s="265" t="s">
        <v>1333</v>
      </c>
      <c r="I91" s="265" t="s">
        <v>1308</v>
      </c>
      <c r="J91" s="265">
        <v>50</v>
      </c>
      <c r="K91" s="279"/>
    </row>
    <row r="92" s="1" customFormat="1" ht="15" customHeight="1">
      <c r="B92" s="290"/>
      <c r="C92" s="265" t="s">
        <v>1334</v>
      </c>
      <c r="D92" s="265"/>
      <c r="E92" s="265"/>
      <c r="F92" s="288" t="s">
        <v>1312</v>
      </c>
      <c r="G92" s="289"/>
      <c r="H92" s="265" t="s">
        <v>1335</v>
      </c>
      <c r="I92" s="265" t="s">
        <v>1308</v>
      </c>
      <c r="J92" s="265">
        <v>255</v>
      </c>
      <c r="K92" s="279"/>
    </row>
    <row r="93" s="1" customFormat="1" ht="15" customHeight="1">
      <c r="B93" s="290"/>
      <c r="C93" s="265" t="s">
        <v>1336</v>
      </c>
      <c r="D93" s="265"/>
      <c r="E93" s="265"/>
      <c r="F93" s="288" t="s">
        <v>1306</v>
      </c>
      <c r="G93" s="289"/>
      <c r="H93" s="265" t="s">
        <v>1337</v>
      </c>
      <c r="I93" s="265" t="s">
        <v>1338</v>
      </c>
      <c r="J93" s="265"/>
      <c r="K93" s="279"/>
    </row>
    <row r="94" s="1" customFormat="1" ht="15" customHeight="1">
      <c r="B94" s="290"/>
      <c r="C94" s="265" t="s">
        <v>1339</v>
      </c>
      <c r="D94" s="265"/>
      <c r="E94" s="265"/>
      <c r="F94" s="288" t="s">
        <v>1306</v>
      </c>
      <c r="G94" s="289"/>
      <c r="H94" s="265" t="s">
        <v>1340</v>
      </c>
      <c r="I94" s="265" t="s">
        <v>1341</v>
      </c>
      <c r="J94" s="265"/>
      <c r="K94" s="279"/>
    </row>
    <row r="95" s="1" customFormat="1" ht="15" customHeight="1">
      <c r="B95" s="290"/>
      <c r="C95" s="265" t="s">
        <v>1342</v>
      </c>
      <c r="D95" s="265"/>
      <c r="E95" s="265"/>
      <c r="F95" s="288" t="s">
        <v>1306</v>
      </c>
      <c r="G95" s="289"/>
      <c r="H95" s="265" t="s">
        <v>1342</v>
      </c>
      <c r="I95" s="265" t="s">
        <v>1341</v>
      </c>
      <c r="J95" s="265"/>
      <c r="K95" s="279"/>
    </row>
    <row r="96" s="1" customFormat="1" ht="15" customHeight="1">
      <c r="B96" s="290"/>
      <c r="C96" s="265" t="s">
        <v>40</v>
      </c>
      <c r="D96" s="265"/>
      <c r="E96" s="265"/>
      <c r="F96" s="288" t="s">
        <v>1306</v>
      </c>
      <c r="G96" s="289"/>
      <c r="H96" s="265" t="s">
        <v>1343</v>
      </c>
      <c r="I96" s="265" t="s">
        <v>1341</v>
      </c>
      <c r="J96" s="265"/>
      <c r="K96" s="279"/>
    </row>
    <row r="97" s="1" customFormat="1" ht="15" customHeight="1">
      <c r="B97" s="290"/>
      <c r="C97" s="265" t="s">
        <v>50</v>
      </c>
      <c r="D97" s="265"/>
      <c r="E97" s="265"/>
      <c r="F97" s="288" t="s">
        <v>1306</v>
      </c>
      <c r="G97" s="289"/>
      <c r="H97" s="265" t="s">
        <v>1344</v>
      </c>
      <c r="I97" s="265" t="s">
        <v>1341</v>
      </c>
      <c r="J97" s="265"/>
      <c r="K97" s="279"/>
    </row>
    <row r="98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="1" customFormat="1" ht="45" customHeight="1">
      <c r="B102" s="277"/>
      <c r="C102" s="278" t="s">
        <v>1345</v>
      </c>
      <c r="D102" s="278"/>
      <c r="E102" s="278"/>
      <c r="F102" s="278"/>
      <c r="G102" s="278"/>
      <c r="H102" s="278"/>
      <c r="I102" s="278"/>
      <c r="J102" s="278"/>
      <c r="K102" s="279"/>
    </row>
    <row r="103" s="1" customFormat="1" ht="17.25" customHeight="1">
      <c r="B103" s="277"/>
      <c r="C103" s="280" t="s">
        <v>1300</v>
      </c>
      <c r="D103" s="280"/>
      <c r="E103" s="280"/>
      <c r="F103" s="280" t="s">
        <v>1301</v>
      </c>
      <c r="G103" s="281"/>
      <c r="H103" s="280" t="s">
        <v>56</v>
      </c>
      <c r="I103" s="280" t="s">
        <v>59</v>
      </c>
      <c r="J103" s="280" t="s">
        <v>1302</v>
      </c>
      <c r="K103" s="279"/>
    </row>
    <row r="104" s="1" customFormat="1" ht="17.25" customHeight="1">
      <c r="B104" s="277"/>
      <c r="C104" s="282" t="s">
        <v>1303</v>
      </c>
      <c r="D104" s="282"/>
      <c r="E104" s="282"/>
      <c r="F104" s="283" t="s">
        <v>1304</v>
      </c>
      <c r="G104" s="284"/>
      <c r="H104" s="282"/>
      <c r="I104" s="282"/>
      <c r="J104" s="282" t="s">
        <v>1305</v>
      </c>
      <c r="K104" s="279"/>
    </row>
    <row r="105" s="1" customFormat="1" ht="5.25" customHeight="1">
      <c r="B105" s="277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="1" customFormat="1" ht="15" customHeight="1">
      <c r="B106" s="277"/>
      <c r="C106" s="265" t="s">
        <v>55</v>
      </c>
      <c r="D106" s="287"/>
      <c r="E106" s="287"/>
      <c r="F106" s="288" t="s">
        <v>1306</v>
      </c>
      <c r="G106" s="265"/>
      <c r="H106" s="265" t="s">
        <v>1346</v>
      </c>
      <c r="I106" s="265" t="s">
        <v>1308</v>
      </c>
      <c r="J106" s="265">
        <v>20</v>
      </c>
      <c r="K106" s="279"/>
    </row>
    <row r="107" s="1" customFormat="1" ht="15" customHeight="1">
      <c r="B107" s="277"/>
      <c r="C107" s="265" t="s">
        <v>1309</v>
      </c>
      <c r="D107" s="265"/>
      <c r="E107" s="265"/>
      <c r="F107" s="288" t="s">
        <v>1306</v>
      </c>
      <c r="G107" s="265"/>
      <c r="H107" s="265" t="s">
        <v>1346</v>
      </c>
      <c r="I107" s="265" t="s">
        <v>1308</v>
      </c>
      <c r="J107" s="265">
        <v>120</v>
      </c>
      <c r="K107" s="279"/>
    </row>
    <row r="108" s="1" customFormat="1" ht="15" customHeight="1">
      <c r="B108" s="290"/>
      <c r="C108" s="265" t="s">
        <v>1311</v>
      </c>
      <c r="D108" s="265"/>
      <c r="E108" s="265"/>
      <c r="F108" s="288" t="s">
        <v>1312</v>
      </c>
      <c r="G108" s="265"/>
      <c r="H108" s="265" t="s">
        <v>1346</v>
      </c>
      <c r="I108" s="265" t="s">
        <v>1308</v>
      </c>
      <c r="J108" s="265">
        <v>50</v>
      </c>
      <c r="K108" s="279"/>
    </row>
    <row r="109" s="1" customFormat="1" ht="15" customHeight="1">
      <c r="B109" s="290"/>
      <c r="C109" s="265" t="s">
        <v>1314</v>
      </c>
      <c r="D109" s="265"/>
      <c r="E109" s="265"/>
      <c r="F109" s="288" t="s">
        <v>1306</v>
      </c>
      <c r="G109" s="265"/>
      <c r="H109" s="265" t="s">
        <v>1346</v>
      </c>
      <c r="I109" s="265" t="s">
        <v>1316</v>
      </c>
      <c r="J109" s="265"/>
      <c r="K109" s="279"/>
    </row>
    <row r="110" s="1" customFormat="1" ht="15" customHeight="1">
      <c r="B110" s="290"/>
      <c r="C110" s="265" t="s">
        <v>1325</v>
      </c>
      <c r="D110" s="265"/>
      <c r="E110" s="265"/>
      <c r="F110" s="288" t="s">
        <v>1312</v>
      </c>
      <c r="G110" s="265"/>
      <c r="H110" s="265" t="s">
        <v>1346</v>
      </c>
      <c r="I110" s="265" t="s">
        <v>1308</v>
      </c>
      <c r="J110" s="265">
        <v>50</v>
      </c>
      <c r="K110" s="279"/>
    </row>
    <row r="111" s="1" customFormat="1" ht="15" customHeight="1">
      <c r="B111" s="290"/>
      <c r="C111" s="265" t="s">
        <v>1333</v>
      </c>
      <c r="D111" s="265"/>
      <c r="E111" s="265"/>
      <c r="F111" s="288" t="s">
        <v>1312</v>
      </c>
      <c r="G111" s="265"/>
      <c r="H111" s="265" t="s">
        <v>1346</v>
      </c>
      <c r="I111" s="265" t="s">
        <v>1308</v>
      </c>
      <c r="J111" s="265">
        <v>50</v>
      </c>
      <c r="K111" s="279"/>
    </row>
    <row r="112" s="1" customFormat="1" ht="15" customHeight="1">
      <c r="B112" s="290"/>
      <c r="C112" s="265" t="s">
        <v>1331</v>
      </c>
      <c r="D112" s="265"/>
      <c r="E112" s="265"/>
      <c r="F112" s="288" t="s">
        <v>1312</v>
      </c>
      <c r="G112" s="265"/>
      <c r="H112" s="265" t="s">
        <v>1346</v>
      </c>
      <c r="I112" s="265" t="s">
        <v>1308</v>
      </c>
      <c r="J112" s="265">
        <v>50</v>
      </c>
      <c r="K112" s="279"/>
    </row>
    <row r="113" s="1" customFormat="1" ht="15" customHeight="1">
      <c r="B113" s="290"/>
      <c r="C113" s="265" t="s">
        <v>55</v>
      </c>
      <c r="D113" s="265"/>
      <c r="E113" s="265"/>
      <c r="F113" s="288" t="s">
        <v>1306</v>
      </c>
      <c r="G113" s="265"/>
      <c r="H113" s="265" t="s">
        <v>1347</v>
      </c>
      <c r="I113" s="265" t="s">
        <v>1308</v>
      </c>
      <c r="J113" s="265">
        <v>20</v>
      </c>
      <c r="K113" s="279"/>
    </row>
    <row r="114" s="1" customFormat="1" ht="15" customHeight="1">
      <c r="B114" s="290"/>
      <c r="C114" s="265" t="s">
        <v>1348</v>
      </c>
      <c r="D114" s="265"/>
      <c r="E114" s="265"/>
      <c r="F114" s="288" t="s">
        <v>1306</v>
      </c>
      <c r="G114" s="265"/>
      <c r="H114" s="265" t="s">
        <v>1349</v>
      </c>
      <c r="I114" s="265" t="s">
        <v>1308</v>
      </c>
      <c r="J114" s="265">
        <v>120</v>
      </c>
      <c r="K114" s="279"/>
    </row>
    <row r="115" s="1" customFormat="1" ht="15" customHeight="1">
      <c r="B115" s="290"/>
      <c r="C115" s="265" t="s">
        <v>40</v>
      </c>
      <c r="D115" s="265"/>
      <c r="E115" s="265"/>
      <c r="F115" s="288" t="s">
        <v>1306</v>
      </c>
      <c r="G115" s="265"/>
      <c r="H115" s="265" t="s">
        <v>1350</v>
      </c>
      <c r="I115" s="265" t="s">
        <v>1341</v>
      </c>
      <c r="J115" s="265"/>
      <c r="K115" s="279"/>
    </row>
    <row r="116" s="1" customFormat="1" ht="15" customHeight="1">
      <c r="B116" s="290"/>
      <c r="C116" s="265" t="s">
        <v>50</v>
      </c>
      <c r="D116" s="265"/>
      <c r="E116" s="265"/>
      <c r="F116" s="288" t="s">
        <v>1306</v>
      </c>
      <c r="G116" s="265"/>
      <c r="H116" s="265" t="s">
        <v>1351</v>
      </c>
      <c r="I116" s="265" t="s">
        <v>1341</v>
      </c>
      <c r="J116" s="265"/>
      <c r="K116" s="279"/>
    </row>
    <row r="117" s="1" customFormat="1" ht="15" customHeight="1">
      <c r="B117" s="290"/>
      <c r="C117" s="265" t="s">
        <v>59</v>
      </c>
      <c r="D117" s="265"/>
      <c r="E117" s="265"/>
      <c r="F117" s="288" t="s">
        <v>1306</v>
      </c>
      <c r="G117" s="265"/>
      <c r="H117" s="265" t="s">
        <v>1352</v>
      </c>
      <c r="I117" s="265" t="s">
        <v>1353</v>
      </c>
      <c r="J117" s="265"/>
      <c r="K117" s="279"/>
    </row>
    <row r="118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6" t="s">
        <v>1354</v>
      </c>
      <c r="D122" s="256"/>
      <c r="E122" s="256"/>
      <c r="F122" s="256"/>
      <c r="G122" s="256"/>
      <c r="H122" s="256"/>
      <c r="I122" s="256"/>
      <c r="J122" s="256"/>
      <c r="K122" s="307"/>
    </row>
    <row r="123" s="1" customFormat="1" ht="17.25" customHeight="1">
      <c r="B123" s="308"/>
      <c r="C123" s="280" t="s">
        <v>1300</v>
      </c>
      <c r="D123" s="280"/>
      <c r="E123" s="280"/>
      <c r="F123" s="280" t="s">
        <v>1301</v>
      </c>
      <c r="G123" s="281"/>
      <c r="H123" s="280" t="s">
        <v>56</v>
      </c>
      <c r="I123" s="280" t="s">
        <v>59</v>
      </c>
      <c r="J123" s="280" t="s">
        <v>1302</v>
      </c>
      <c r="K123" s="309"/>
    </row>
    <row r="124" s="1" customFormat="1" ht="17.25" customHeight="1">
      <c r="B124" s="308"/>
      <c r="C124" s="282" t="s">
        <v>1303</v>
      </c>
      <c r="D124" s="282"/>
      <c r="E124" s="282"/>
      <c r="F124" s="283" t="s">
        <v>1304</v>
      </c>
      <c r="G124" s="284"/>
      <c r="H124" s="282"/>
      <c r="I124" s="282"/>
      <c r="J124" s="282" t="s">
        <v>1305</v>
      </c>
      <c r="K124" s="309"/>
    </row>
    <row r="125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="1" customFormat="1" ht="15" customHeight="1">
      <c r="B126" s="310"/>
      <c r="C126" s="265" t="s">
        <v>1309</v>
      </c>
      <c r="D126" s="287"/>
      <c r="E126" s="287"/>
      <c r="F126" s="288" t="s">
        <v>1306</v>
      </c>
      <c r="G126" s="265"/>
      <c r="H126" s="265" t="s">
        <v>1346</v>
      </c>
      <c r="I126" s="265" t="s">
        <v>1308</v>
      </c>
      <c r="J126" s="265">
        <v>120</v>
      </c>
      <c r="K126" s="313"/>
    </row>
    <row r="127" s="1" customFormat="1" ht="15" customHeight="1">
      <c r="B127" s="310"/>
      <c r="C127" s="265" t="s">
        <v>1355</v>
      </c>
      <c r="D127" s="265"/>
      <c r="E127" s="265"/>
      <c r="F127" s="288" t="s">
        <v>1306</v>
      </c>
      <c r="G127" s="265"/>
      <c r="H127" s="265" t="s">
        <v>1356</v>
      </c>
      <c r="I127" s="265" t="s">
        <v>1308</v>
      </c>
      <c r="J127" s="265" t="s">
        <v>1357</v>
      </c>
      <c r="K127" s="313"/>
    </row>
    <row r="128" s="1" customFormat="1" ht="15" customHeight="1">
      <c r="B128" s="310"/>
      <c r="C128" s="265" t="s">
        <v>1254</v>
      </c>
      <c r="D128" s="265"/>
      <c r="E128" s="265"/>
      <c r="F128" s="288" t="s">
        <v>1306</v>
      </c>
      <c r="G128" s="265"/>
      <c r="H128" s="265" t="s">
        <v>1358</v>
      </c>
      <c r="I128" s="265" t="s">
        <v>1308</v>
      </c>
      <c r="J128" s="265" t="s">
        <v>1357</v>
      </c>
      <c r="K128" s="313"/>
    </row>
    <row r="129" s="1" customFormat="1" ht="15" customHeight="1">
      <c r="B129" s="310"/>
      <c r="C129" s="265" t="s">
        <v>1317</v>
      </c>
      <c r="D129" s="265"/>
      <c r="E129" s="265"/>
      <c r="F129" s="288" t="s">
        <v>1312</v>
      </c>
      <c r="G129" s="265"/>
      <c r="H129" s="265" t="s">
        <v>1318</v>
      </c>
      <c r="I129" s="265" t="s">
        <v>1308</v>
      </c>
      <c r="J129" s="265">
        <v>15</v>
      </c>
      <c r="K129" s="313"/>
    </row>
    <row r="130" s="1" customFormat="1" ht="15" customHeight="1">
      <c r="B130" s="310"/>
      <c r="C130" s="291" t="s">
        <v>1319</v>
      </c>
      <c r="D130" s="291"/>
      <c r="E130" s="291"/>
      <c r="F130" s="292" t="s">
        <v>1312</v>
      </c>
      <c r="G130" s="291"/>
      <c r="H130" s="291" t="s">
        <v>1320</v>
      </c>
      <c r="I130" s="291" t="s">
        <v>1308</v>
      </c>
      <c r="J130" s="291">
        <v>15</v>
      </c>
      <c r="K130" s="313"/>
    </row>
    <row r="131" s="1" customFormat="1" ht="15" customHeight="1">
      <c r="B131" s="310"/>
      <c r="C131" s="291" t="s">
        <v>1321</v>
      </c>
      <c r="D131" s="291"/>
      <c r="E131" s="291"/>
      <c r="F131" s="292" t="s">
        <v>1312</v>
      </c>
      <c r="G131" s="291"/>
      <c r="H131" s="291" t="s">
        <v>1322</v>
      </c>
      <c r="I131" s="291" t="s">
        <v>1308</v>
      </c>
      <c r="J131" s="291">
        <v>20</v>
      </c>
      <c r="K131" s="313"/>
    </row>
    <row r="132" s="1" customFormat="1" ht="15" customHeight="1">
      <c r="B132" s="310"/>
      <c r="C132" s="291" t="s">
        <v>1323</v>
      </c>
      <c r="D132" s="291"/>
      <c r="E132" s="291"/>
      <c r="F132" s="292" t="s">
        <v>1312</v>
      </c>
      <c r="G132" s="291"/>
      <c r="H132" s="291" t="s">
        <v>1324</v>
      </c>
      <c r="I132" s="291" t="s">
        <v>1308</v>
      </c>
      <c r="J132" s="291">
        <v>20</v>
      </c>
      <c r="K132" s="313"/>
    </row>
    <row r="133" s="1" customFormat="1" ht="15" customHeight="1">
      <c r="B133" s="310"/>
      <c r="C133" s="265" t="s">
        <v>1311</v>
      </c>
      <c r="D133" s="265"/>
      <c r="E133" s="265"/>
      <c r="F133" s="288" t="s">
        <v>1312</v>
      </c>
      <c r="G133" s="265"/>
      <c r="H133" s="265" t="s">
        <v>1346</v>
      </c>
      <c r="I133" s="265" t="s">
        <v>1308</v>
      </c>
      <c r="J133" s="265">
        <v>50</v>
      </c>
      <c r="K133" s="313"/>
    </row>
    <row r="134" s="1" customFormat="1" ht="15" customHeight="1">
      <c r="B134" s="310"/>
      <c r="C134" s="265" t="s">
        <v>1325</v>
      </c>
      <c r="D134" s="265"/>
      <c r="E134" s="265"/>
      <c r="F134" s="288" t="s">
        <v>1312</v>
      </c>
      <c r="G134" s="265"/>
      <c r="H134" s="265" t="s">
        <v>1346</v>
      </c>
      <c r="I134" s="265" t="s">
        <v>1308</v>
      </c>
      <c r="J134" s="265">
        <v>50</v>
      </c>
      <c r="K134" s="313"/>
    </row>
    <row r="135" s="1" customFormat="1" ht="15" customHeight="1">
      <c r="B135" s="310"/>
      <c r="C135" s="265" t="s">
        <v>1331</v>
      </c>
      <c r="D135" s="265"/>
      <c r="E135" s="265"/>
      <c r="F135" s="288" t="s">
        <v>1312</v>
      </c>
      <c r="G135" s="265"/>
      <c r="H135" s="265" t="s">
        <v>1346</v>
      </c>
      <c r="I135" s="265" t="s">
        <v>1308</v>
      </c>
      <c r="J135" s="265">
        <v>50</v>
      </c>
      <c r="K135" s="313"/>
    </row>
    <row r="136" s="1" customFormat="1" ht="15" customHeight="1">
      <c r="B136" s="310"/>
      <c r="C136" s="265" t="s">
        <v>1333</v>
      </c>
      <c r="D136" s="265"/>
      <c r="E136" s="265"/>
      <c r="F136" s="288" t="s">
        <v>1312</v>
      </c>
      <c r="G136" s="265"/>
      <c r="H136" s="265" t="s">
        <v>1346</v>
      </c>
      <c r="I136" s="265" t="s">
        <v>1308</v>
      </c>
      <c r="J136" s="265">
        <v>50</v>
      </c>
      <c r="K136" s="313"/>
    </row>
    <row r="137" s="1" customFormat="1" ht="15" customHeight="1">
      <c r="B137" s="310"/>
      <c r="C137" s="265" t="s">
        <v>1334</v>
      </c>
      <c r="D137" s="265"/>
      <c r="E137" s="265"/>
      <c r="F137" s="288" t="s">
        <v>1312</v>
      </c>
      <c r="G137" s="265"/>
      <c r="H137" s="265" t="s">
        <v>1359</v>
      </c>
      <c r="I137" s="265" t="s">
        <v>1308</v>
      </c>
      <c r="J137" s="265">
        <v>255</v>
      </c>
      <c r="K137" s="313"/>
    </row>
    <row r="138" s="1" customFormat="1" ht="15" customHeight="1">
      <c r="B138" s="310"/>
      <c r="C138" s="265" t="s">
        <v>1336</v>
      </c>
      <c r="D138" s="265"/>
      <c r="E138" s="265"/>
      <c r="F138" s="288" t="s">
        <v>1306</v>
      </c>
      <c r="G138" s="265"/>
      <c r="H138" s="265" t="s">
        <v>1360</v>
      </c>
      <c r="I138" s="265" t="s">
        <v>1338</v>
      </c>
      <c r="J138" s="265"/>
      <c r="K138" s="313"/>
    </row>
    <row r="139" s="1" customFormat="1" ht="15" customHeight="1">
      <c r="B139" s="310"/>
      <c r="C139" s="265" t="s">
        <v>1339</v>
      </c>
      <c r="D139" s="265"/>
      <c r="E139" s="265"/>
      <c r="F139" s="288" t="s">
        <v>1306</v>
      </c>
      <c r="G139" s="265"/>
      <c r="H139" s="265" t="s">
        <v>1361</v>
      </c>
      <c r="I139" s="265" t="s">
        <v>1341</v>
      </c>
      <c r="J139" s="265"/>
      <c r="K139" s="313"/>
    </row>
    <row r="140" s="1" customFormat="1" ht="15" customHeight="1">
      <c r="B140" s="310"/>
      <c r="C140" s="265" t="s">
        <v>1342</v>
      </c>
      <c r="D140" s="265"/>
      <c r="E140" s="265"/>
      <c r="F140" s="288" t="s">
        <v>1306</v>
      </c>
      <c r="G140" s="265"/>
      <c r="H140" s="265" t="s">
        <v>1342</v>
      </c>
      <c r="I140" s="265" t="s">
        <v>1341</v>
      </c>
      <c r="J140" s="265"/>
      <c r="K140" s="313"/>
    </row>
    <row r="141" s="1" customFormat="1" ht="15" customHeight="1">
      <c r="B141" s="310"/>
      <c r="C141" s="265" t="s">
        <v>40</v>
      </c>
      <c r="D141" s="265"/>
      <c r="E141" s="265"/>
      <c r="F141" s="288" t="s">
        <v>1306</v>
      </c>
      <c r="G141" s="265"/>
      <c r="H141" s="265" t="s">
        <v>1362</v>
      </c>
      <c r="I141" s="265" t="s">
        <v>1341</v>
      </c>
      <c r="J141" s="265"/>
      <c r="K141" s="313"/>
    </row>
    <row r="142" s="1" customFormat="1" ht="15" customHeight="1">
      <c r="B142" s="310"/>
      <c r="C142" s="265" t="s">
        <v>1363</v>
      </c>
      <c r="D142" s="265"/>
      <c r="E142" s="265"/>
      <c r="F142" s="288" t="s">
        <v>1306</v>
      </c>
      <c r="G142" s="265"/>
      <c r="H142" s="265" t="s">
        <v>1364</v>
      </c>
      <c r="I142" s="265" t="s">
        <v>1341</v>
      </c>
      <c r="J142" s="265"/>
      <c r="K142" s="313"/>
    </row>
    <row r="143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="1" customFormat="1" ht="45" customHeight="1">
      <c r="B147" s="277"/>
      <c r="C147" s="278" t="s">
        <v>1365</v>
      </c>
      <c r="D147" s="278"/>
      <c r="E147" s="278"/>
      <c r="F147" s="278"/>
      <c r="G147" s="278"/>
      <c r="H147" s="278"/>
      <c r="I147" s="278"/>
      <c r="J147" s="278"/>
      <c r="K147" s="279"/>
    </row>
    <row r="148" s="1" customFormat="1" ht="17.25" customHeight="1">
      <c r="B148" s="277"/>
      <c r="C148" s="280" t="s">
        <v>1300</v>
      </c>
      <c r="D148" s="280"/>
      <c r="E148" s="280"/>
      <c r="F148" s="280" t="s">
        <v>1301</v>
      </c>
      <c r="G148" s="281"/>
      <c r="H148" s="280" t="s">
        <v>56</v>
      </c>
      <c r="I148" s="280" t="s">
        <v>59</v>
      </c>
      <c r="J148" s="280" t="s">
        <v>1302</v>
      </c>
      <c r="K148" s="279"/>
    </row>
    <row r="149" s="1" customFormat="1" ht="17.25" customHeight="1">
      <c r="B149" s="277"/>
      <c r="C149" s="282" t="s">
        <v>1303</v>
      </c>
      <c r="D149" s="282"/>
      <c r="E149" s="282"/>
      <c r="F149" s="283" t="s">
        <v>1304</v>
      </c>
      <c r="G149" s="284"/>
      <c r="H149" s="282"/>
      <c r="I149" s="282"/>
      <c r="J149" s="282" t="s">
        <v>1305</v>
      </c>
      <c r="K149" s="279"/>
    </row>
    <row r="150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="1" customFormat="1" ht="15" customHeight="1">
      <c r="B151" s="290"/>
      <c r="C151" s="317" t="s">
        <v>1309</v>
      </c>
      <c r="D151" s="265"/>
      <c r="E151" s="265"/>
      <c r="F151" s="318" t="s">
        <v>1306</v>
      </c>
      <c r="G151" s="265"/>
      <c r="H151" s="317" t="s">
        <v>1346</v>
      </c>
      <c r="I151" s="317" t="s">
        <v>1308</v>
      </c>
      <c r="J151" s="317">
        <v>120</v>
      </c>
      <c r="K151" s="313"/>
    </row>
    <row r="152" s="1" customFormat="1" ht="15" customHeight="1">
      <c r="B152" s="290"/>
      <c r="C152" s="317" t="s">
        <v>1355</v>
      </c>
      <c r="D152" s="265"/>
      <c r="E152" s="265"/>
      <c r="F152" s="318" t="s">
        <v>1306</v>
      </c>
      <c r="G152" s="265"/>
      <c r="H152" s="317" t="s">
        <v>1366</v>
      </c>
      <c r="I152" s="317" t="s">
        <v>1308</v>
      </c>
      <c r="J152" s="317" t="s">
        <v>1357</v>
      </c>
      <c r="K152" s="313"/>
    </row>
    <row r="153" s="1" customFormat="1" ht="15" customHeight="1">
      <c r="B153" s="290"/>
      <c r="C153" s="317" t="s">
        <v>1254</v>
      </c>
      <c r="D153" s="265"/>
      <c r="E153" s="265"/>
      <c r="F153" s="318" t="s">
        <v>1306</v>
      </c>
      <c r="G153" s="265"/>
      <c r="H153" s="317" t="s">
        <v>1367</v>
      </c>
      <c r="I153" s="317" t="s">
        <v>1308</v>
      </c>
      <c r="J153" s="317" t="s">
        <v>1357</v>
      </c>
      <c r="K153" s="313"/>
    </row>
    <row r="154" s="1" customFormat="1" ht="15" customHeight="1">
      <c r="B154" s="290"/>
      <c r="C154" s="317" t="s">
        <v>1311</v>
      </c>
      <c r="D154" s="265"/>
      <c r="E154" s="265"/>
      <c r="F154" s="318" t="s">
        <v>1312</v>
      </c>
      <c r="G154" s="265"/>
      <c r="H154" s="317" t="s">
        <v>1346</v>
      </c>
      <c r="I154" s="317" t="s">
        <v>1308</v>
      </c>
      <c r="J154" s="317">
        <v>50</v>
      </c>
      <c r="K154" s="313"/>
    </row>
    <row r="155" s="1" customFormat="1" ht="15" customHeight="1">
      <c r="B155" s="290"/>
      <c r="C155" s="317" t="s">
        <v>1314</v>
      </c>
      <c r="D155" s="265"/>
      <c r="E155" s="265"/>
      <c r="F155" s="318" t="s">
        <v>1306</v>
      </c>
      <c r="G155" s="265"/>
      <c r="H155" s="317" t="s">
        <v>1346</v>
      </c>
      <c r="I155" s="317" t="s">
        <v>1316</v>
      </c>
      <c r="J155" s="317"/>
      <c r="K155" s="313"/>
    </row>
    <row r="156" s="1" customFormat="1" ht="15" customHeight="1">
      <c r="B156" s="290"/>
      <c r="C156" s="317" t="s">
        <v>1325</v>
      </c>
      <c r="D156" s="265"/>
      <c r="E156" s="265"/>
      <c r="F156" s="318" t="s">
        <v>1312</v>
      </c>
      <c r="G156" s="265"/>
      <c r="H156" s="317" t="s">
        <v>1346</v>
      </c>
      <c r="I156" s="317" t="s">
        <v>1308</v>
      </c>
      <c r="J156" s="317">
        <v>50</v>
      </c>
      <c r="K156" s="313"/>
    </row>
    <row r="157" s="1" customFormat="1" ht="15" customHeight="1">
      <c r="B157" s="290"/>
      <c r="C157" s="317" t="s">
        <v>1333</v>
      </c>
      <c r="D157" s="265"/>
      <c r="E157" s="265"/>
      <c r="F157" s="318" t="s">
        <v>1312</v>
      </c>
      <c r="G157" s="265"/>
      <c r="H157" s="317" t="s">
        <v>1346</v>
      </c>
      <c r="I157" s="317" t="s">
        <v>1308</v>
      </c>
      <c r="J157" s="317">
        <v>50</v>
      </c>
      <c r="K157" s="313"/>
    </row>
    <row r="158" s="1" customFormat="1" ht="15" customHeight="1">
      <c r="B158" s="290"/>
      <c r="C158" s="317" t="s">
        <v>1331</v>
      </c>
      <c r="D158" s="265"/>
      <c r="E158" s="265"/>
      <c r="F158" s="318" t="s">
        <v>1312</v>
      </c>
      <c r="G158" s="265"/>
      <c r="H158" s="317" t="s">
        <v>1346</v>
      </c>
      <c r="I158" s="317" t="s">
        <v>1308</v>
      </c>
      <c r="J158" s="317">
        <v>50</v>
      </c>
      <c r="K158" s="313"/>
    </row>
    <row r="159" s="1" customFormat="1" ht="15" customHeight="1">
      <c r="B159" s="290"/>
      <c r="C159" s="317" t="s">
        <v>108</v>
      </c>
      <c r="D159" s="265"/>
      <c r="E159" s="265"/>
      <c r="F159" s="318" t="s">
        <v>1306</v>
      </c>
      <c r="G159" s="265"/>
      <c r="H159" s="317" t="s">
        <v>1368</v>
      </c>
      <c r="I159" s="317" t="s">
        <v>1308</v>
      </c>
      <c r="J159" s="317" t="s">
        <v>1369</v>
      </c>
      <c r="K159" s="313"/>
    </row>
    <row r="160" s="1" customFormat="1" ht="15" customHeight="1">
      <c r="B160" s="290"/>
      <c r="C160" s="317" t="s">
        <v>1370</v>
      </c>
      <c r="D160" s="265"/>
      <c r="E160" s="265"/>
      <c r="F160" s="318" t="s">
        <v>1306</v>
      </c>
      <c r="G160" s="265"/>
      <c r="H160" s="317" t="s">
        <v>1371</v>
      </c>
      <c r="I160" s="317" t="s">
        <v>1341</v>
      </c>
      <c r="J160" s="317"/>
      <c r="K160" s="313"/>
    </row>
    <row r="16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="1" customFormat="1" ht="45" customHeight="1">
      <c r="B165" s="255"/>
      <c r="C165" s="256" t="s">
        <v>1372</v>
      </c>
      <c r="D165" s="256"/>
      <c r="E165" s="256"/>
      <c r="F165" s="256"/>
      <c r="G165" s="256"/>
      <c r="H165" s="256"/>
      <c r="I165" s="256"/>
      <c r="J165" s="256"/>
      <c r="K165" s="257"/>
    </row>
    <row r="166" s="1" customFormat="1" ht="17.25" customHeight="1">
      <c r="B166" s="255"/>
      <c r="C166" s="280" t="s">
        <v>1300</v>
      </c>
      <c r="D166" s="280"/>
      <c r="E166" s="280"/>
      <c r="F166" s="280" t="s">
        <v>1301</v>
      </c>
      <c r="G166" s="322"/>
      <c r="H166" s="323" t="s">
        <v>56</v>
      </c>
      <c r="I166" s="323" t="s">
        <v>59</v>
      </c>
      <c r="J166" s="280" t="s">
        <v>1302</v>
      </c>
      <c r="K166" s="257"/>
    </row>
    <row r="167" s="1" customFormat="1" ht="17.25" customHeight="1">
      <c r="B167" s="258"/>
      <c r="C167" s="282" t="s">
        <v>1303</v>
      </c>
      <c r="D167" s="282"/>
      <c r="E167" s="282"/>
      <c r="F167" s="283" t="s">
        <v>1304</v>
      </c>
      <c r="G167" s="324"/>
      <c r="H167" s="325"/>
      <c r="I167" s="325"/>
      <c r="J167" s="282" t="s">
        <v>1305</v>
      </c>
      <c r="K167" s="260"/>
    </row>
    <row r="168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="1" customFormat="1" ht="15" customHeight="1">
      <c r="B169" s="290"/>
      <c r="C169" s="265" t="s">
        <v>1309</v>
      </c>
      <c r="D169" s="265"/>
      <c r="E169" s="265"/>
      <c r="F169" s="288" t="s">
        <v>1306</v>
      </c>
      <c r="G169" s="265"/>
      <c r="H169" s="265" t="s">
        <v>1346</v>
      </c>
      <c r="I169" s="265" t="s">
        <v>1308</v>
      </c>
      <c r="J169" s="265">
        <v>120</v>
      </c>
      <c r="K169" s="313"/>
    </row>
    <row r="170" s="1" customFormat="1" ht="15" customHeight="1">
      <c r="B170" s="290"/>
      <c r="C170" s="265" t="s">
        <v>1355</v>
      </c>
      <c r="D170" s="265"/>
      <c r="E170" s="265"/>
      <c r="F170" s="288" t="s">
        <v>1306</v>
      </c>
      <c r="G170" s="265"/>
      <c r="H170" s="265" t="s">
        <v>1356</v>
      </c>
      <c r="I170" s="265" t="s">
        <v>1308</v>
      </c>
      <c r="J170" s="265" t="s">
        <v>1357</v>
      </c>
      <c r="K170" s="313"/>
    </row>
    <row r="171" s="1" customFormat="1" ht="15" customHeight="1">
      <c r="B171" s="290"/>
      <c r="C171" s="265" t="s">
        <v>1254</v>
      </c>
      <c r="D171" s="265"/>
      <c r="E171" s="265"/>
      <c r="F171" s="288" t="s">
        <v>1306</v>
      </c>
      <c r="G171" s="265"/>
      <c r="H171" s="265" t="s">
        <v>1373</v>
      </c>
      <c r="I171" s="265" t="s">
        <v>1308</v>
      </c>
      <c r="J171" s="265" t="s">
        <v>1357</v>
      </c>
      <c r="K171" s="313"/>
    </row>
    <row r="172" s="1" customFormat="1" ht="15" customHeight="1">
      <c r="B172" s="290"/>
      <c r="C172" s="265" t="s">
        <v>1311</v>
      </c>
      <c r="D172" s="265"/>
      <c r="E172" s="265"/>
      <c r="F172" s="288" t="s">
        <v>1312</v>
      </c>
      <c r="G172" s="265"/>
      <c r="H172" s="265" t="s">
        <v>1373</v>
      </c>
      <c r="I172" s="265" t="s">
        <v>1308</v>
      </c>
      <c r="J172" s="265">
        <v>50</v>
      </c>
      <c r="K172" s="313"/>
    </row>
    <row r="173" s="1" customFormat="1" ht="15" customHeight="1">
      <c r="B173" s="290"/>
      <c r="C173" s="265" t="s">
        <v>1314</v>
      </c>
      <c r="D173" s="265"/>
      <c r="E173" s="265"/>
      <c r="F173" s="288" t="s">
        <v>1306</v>
      </c>
      <c r="G173" s="265"/>
      <c r="H173" s="265" t="s">
        <v>1373</v>
      </c>
      <c r="I173" s="265" t="s">
        <v>1316</v>
      </c>
      <c r="J173" s="265"/>
      <c r="K173" s="313"/>
    </row>
    <row r="174" s="1" customFormat="1" ht="15" customHeight="1">
      <c r="B174" s="290"/>
      <c r="C174" s="265" t="s">
        <v>1325</v>
      </c>
      <c r="D174" s="265"/>
      <c r="E174" s="265"/>
      <c r="F174" s="288" t="s">
        <v>1312</v>
      </c>
      <c r="G174" s="265"/>
      <c r="H174" s="265" t="s">
        <v>1373</v>
      </c>
      <c r="I174" s="265" t="s">
        <v>1308</v>
      </c>
      <c r="J174" s="265">
        <v>50</v>
      </c>
      <c r="K174" s="313"/>
    </row>
    <row r="175" s="1" customFormat="1" ht="15" customHeight="1">
      <c r="B175" s="290"/>
      <c r="C175" s="265" t="s">
        <v>1333</v>
      </c>
      <c r="D175" s="265"/>
      <c r="E175" s="265"/>
      <c r="F175" s="288" t="s">
        <v>1312</v>
      </c>
      <c r="G175" s="265"/>
      <c r="H175" s="265" t="s">
        <v>1373</v>
      </c>
      <c r="I175" s="265" t="s">
        <v>1308</v>
      </c>
      <c r="J175" s="265">
        <v>50</v>
      </c>
      <c r="K175" s="313"/>
    </row>
    <row r="176" s="1" customFormat="1" ht="15" customHeight="1">
      <c r="B176" s="290"/>
      <c r="C176" s="265" t="s">
        <v>1331</v>
      </c>
      <c r="D176" s="265"/>
      <c r="E176" s="265"/>
      <c r="F176" s="288" t="s">
        <v>1312</v>
      </c>
      <c r="G176" s="265"/>
      <c r="H176" s="265" t="s">
        <v>1373</v>
      </c>
      <c r="I176" s="265" t="s">
        <v>1308</v>
      </c>
      <c r="J176" s="265">
        <v>50</v>
      </c>
      <c r="K176" s="313"/>
    </row>
    <row r="177" s="1" customFormat="1" ht="15" customHeight="1">
      <c r="B177" s="290"/>
      <c r="C177" s="265" t="s">
        <v>129</v>
      </c>
      <c r="D177" s="265"/>
      <c r="E177" s="265"/>
      <c r="F177" s="288" t="s">
        <v>1306</v>
      </c>
      <c r="G177" s="265"/>
      <c r="H177" s="265" t="s">
        <v>1374</v>
      </c>
      <c r="I177" s="265" t="s">
        <v>1375</v>
      </c>
      <c r="J177" s="265"/>
      <c r="K177" s="313"/>
    </row>
    <row r="178" s="1" customFormat="1" ht="15" customHeight="1">
      <c r="B178" s="290"/>
      <c r="C178" s="265" t="s">
        <v>59</v>
      </c>
      <c r="D178" s="265"/>
      <c r="E178" s="265"/>
      <c r="F178" s="288" t="s">
        <v>1306</v>
      </c>
      <c r="G178" s="265"/>
      <c r="H178" s="265" t="s">
        <v>1376</v>
      </c>
      <c r="I178" s="265" t="s">
        <v>1377</v>
      </c>
      <c r="J178" s="265">
        <v>1</v>
      </c>
      <c r="K178" s="313"/>
    </row>
    <row r="179" s="1" customFormat="1" ht="15" customHeight="1">
      <c r="B179" s="290"/>
      <c r="C179" s="265" t="s">
        <v>55</v>
      </c>
      <c r="D179" s="265"/>
      <c r="E179" s="265"/>
      <c r="F179" s="288" t="s">
        <v>1306</v>
      </c>
      <c r="G179" s="265"/>
      <c r="H179" s="265" t="s">
        <v>1378</v>
      </c>
      <c r="I179" s="265" t="s">
        <v>1308</v>
      </c>
      <c r="J179" s="265">
        <v>20</v>
      </c>
      <c r="K179" s="313"/>
    </row>
    <row r="180" s="1" customFormat="1" ht="15" customHeight="1">
      <c r="B180" s="290"/>
      <c r="C180" s="265" t="s">
        <v>56</v>
      </c>
      <c r="D180" s="265"/>
      <c r="E180" s="265"/>
      <c r="F180" s="288" t="s">
        <v>1306</v>
      </c>
      <c r="G180" s="265"/>
      <c r="H180" s="265" t="s">
        <v>1379</v>
      </c>
      <c r="I180" s="265" t="s">
        <v>1308</v>
      </c>
      <c r="J180" s="265">
        <v>255</v>
      </c>
      <c r="K180" s="313"/>
    </row>
    <row r="181" s="1" customFormat="1" ht="15" customHeight="1">
      <c r="B181" s="290"/>
      <c r="C181" s="265" t="s">
        <v>130</v>
      </c>
      <c r="D181" s="265"/>
      <c r="E181" s="265"/>
      <c r="F181" s="288" t="s">
        <v>1306</v>
      </c>
      <c r="G181" s="265"/>
      <c r="H181" s="265" t="s">
        <v>1270</v>
      </c>
      <c r="I181" s="265" t="s">
        <v>1308</v>
      </c>
      <c r="J181" s="265">
        <v>10</v>
      </c>
      <c r="K181" s="313"/>
    </row>
    <row r="182" s="1" customFormat="1" ht="15" customHeight="1">
      <c r="B182" s="290"/>
      <c r="C182" s="265" t="s">
        <v>131</v>
      </c>
      <c r="D182" s="265"/>
      <c r="E182" s="265"/>
      <c r="F182" s="288" t="s">
        <v>1306</v>
      </c>
      <c r="G182" s="265"/>
      <c r="H182" s="265" t="s">
        <v>1380</v>
      </c>
      <c r="I182" s="265" t="s">
        <v>1341</v>
      </c>
      <c r="J182" s="265"/>
      <c r="K182" s="313"/>
    </row>
    <row r="183" s="1" customFormat="1" ht="15" customHeight="1">
      <c r="B183" s="290"/>
      <c r="C183" s="265" t="s">
        <v>1381</v>
      </c>
      <c r="D183" s="265"/>
      <c r="E183" s="265"/>
      <c r="F183" s="288" t="s">
        <v>1306</v>
      </c>
      <c r="G183" s="265"/>
      <c r="H183" s="265" t="s">
        <v>1382</v>
      </c>
      <c r="I183" s="265" t="s">
        <v>1341</v>
      </c>
      <c r="J183" s="265"/>
      <c r="K183" s="313"/>
    </row>
    <row r="184" s="1" customFormat="1" ht="15" customHeight="1">
      <c r="B184" s="290"/>
      <c r="C184" s="265" t="s">
        <v>1370</v>
      </c>
      <c r="D184" s="265"/>
      <c r="E184" s="265"/>
      <c r="F184" s="288" t="s">
        <v>1306</v>
      </c>
      <c r="G184" s="265"/>
      <c r="H184" s="265" t="s">
        <v>1383</v>
      </c>
      <c r="I184" s="265" t="s">
        <v>1341</v>
      </c>
      <c r="J184" s="265"/>
      <c r="K184" s="313"/>
    </row>
    <row r="185" s="1" customFormat="1" ht="15" customHeight="1">
      <c r="B185" s="290"/>
      <c r="C185" s="265" t="s">
        <v>133</v>
      </c>
      <c r="D185" s="265"/>
      <c r="E185" s="265"/>
      <c r="F185" s="288" t="s">
        <v>1312</v>
      </c>
      <c r="G185" s="265"/>
      <c r="H185" s="265" t="s">
        <v>1384</v>
      </c>
      <c r="I185" s="265" t="s">
        <v>1308</v>
      </c>
      <c r="J185" s="265">
        <v>50</v>
      </c>
      <c r="K185" s="313"/>
    </row>
    <row r="186" s="1" customFormat="1" ht="15" customHeight="1">
      <c r="B186" s="290"/>
      <c r="C186" s="265" t="s">
        <v>1385</v>
      </c>
      <c r="D186" s="265"/>
      <c r="E186" s="265"/>
      <c r="F186" s="288" t="s">
        <v>1312</v>
      </c>
      <c r="G186" s="265"/>
      <c r="H186" s="265" t="s">
        <v>1386</v>
      </c>
      <c r="I186" s="265" t="s">
        <v>1387</v>
      </c>
      <c r="J186" s="265"/>
      <c r="K186" s="313"/>
    </row>
    <row r="187" s="1" customFormat="1" ht="15" customHeight="1">
      <c r="B187" s="290"/>
      <c r="C187" s="265" t="s">
        <v>1388</v>
      </c>
      <c r="D187" s="265"/>
      <c r="E187" s="265"/>
      <c r="F187" s="288" t="s">
        <v>1312</v>
      </c>
      <c r="G187" s="265"/>
      <c r="H187" s="265" t="s">
        <v>1389</v>
      </c>
      <c r="I187" s="265" t="s">
        <v>1387</v>
      </c>
      <c r="J187" s="265"/>
      <c r="K187" s="313"/>
    </row>
    <row r="188" s="1" customFormat="1" ht="15" customHeight="1">
      <c r="B188" s="290"/>
      <c r="C188" s="265" t="s">
        <v>1390</v>
      </c>
      <c r="D188" s="265"/>
      <c r="E188" s="265"/>
      <c r="F188" s="288" t="s">
        <v>1312</v>
      </c>
      <c r="G188" s="265"/>
      <c r="H188" s="265" t="s">
        <v>1391</v>
      </c>
      <c r="I188" s="265" t="s">
        <v>1387</v>
      </c>
      <c r="J188" s="265"/>
      <c r="K188" s="313"/>
    </row>
    <row r="189" s="1" customFormat="1" ht="15" customHeight="1">
      <c r="B189" s="290"/>
      <c r="C189" s="326" t="s">
        <v>1392</v>
      </c>
      <c r="D189" s="265"/>
      <c r="E189" s="265"/>
      <c r="F189" s="288" t="s">
        <v>1312</v>
      </c>
      <c r="G189" s="265"/>
      <c r="H189" s="265" t="s">
        <v>1393</v>
      </c>
      <c r="I189" s="265" t="s">
        <v>1394</v>
      </c>
      <c r="J189" s="327" t="s">
        <v>1395</v>
      </c>
      <c r="K189" s="313"/>
    </row>
    <row r="190" s="15" customFormat="1" ht="15" customHeight="1">
      <c r="B190" s="328"/>
      <c r="C190" s="329" t="s">
        <v>1396</v>
      </c>
      <c r="D190" s="330"/>
      <c r="E190" s="330"/>
      <c r="F190" s="331" t="s">
        <v>1312</v>
      </c>
      <c r="G190" s="330"/>
      <c r="H190" s="330" t="s">
        <v>1397</v>
      </c>
      <c r="I190" s="330" t="s">
        <v>1394</v>
      </c>
      <c r="J190" s="332" t="s">
        <v>1395</v>
      </c>
      <c r="K190" s="333"/>
    </row>
    <row r="191" s="1" customFormat="1" ht="15" customHeight="1">
      <c r="B191" s="290"/>
      <c r="C191" s="326" t="s">
        <v>44</v>
      </c>
      <c r="D191" s="265"/>
      <c r="E191" s="265"/>
      <c r="F191" s="288" t="s">
        <v>1306</v>
      </c>
      <c r="G191" s="265"/>
      <c r="H191" s="262" t="s">
        <v>1398</v>
      </c>
      <c r="I191" s="265" t="s">
        <v>1399</v>
      </c>
      <c r="J191" s="265"/>
      <c r="K191" s="313"/>
    </row>
    <row r="192" s="1" customFormat="1" ht="15" customHeight="1">
      <c r="B192" s="290"/>
      <c r="C192" s="326" t="s">
        <v>1400</v>
      </c>
      <c r="D192" s="265"/>
      <c r="E192" s="265"/>
      <c r="F192" s="288" t="s">
        <v>1306</v>
      </c>
      <c r="G192" s="265"/>
      <c r="H192" s="265" t="s">
        <v>1401</v>
      </c>
      <c r="I192" s="265" t="s">
        <v>1341</v>
      </c>
      <c r="J192" s="265"/>
      <c r="K192" s="313"/>
    </row>
    <row r="193" s="1" customFormat="1" ht="15" customHeight="1">
      <c r="B193" s="290"/>
      <c r="C193" s="326" t="s">
        <v>1402</v>
      </c>
      <c r="D193" s="265"/>
      <c r="E193" s="265"/>
      <c r="F193" s="288" t="s">
        <v>1306</v>
      </c>
      <c r="G193" s="265"/>
      <c r="H193" s="265" t="s">
        <v>1403</v>
      </c>
      <c r="I193" s="265" t="s">
        <v>1341</v>
      </c>
      <c r="J193" s="265"/>
      <c r="K193" s="313"/>
    </row>
    <row r="194" s="1" customFormat="1" ht="15" customHeight="1">
      <c r="B194" s="290"/>
      <c r="C194" s="326" t="s">
        <v>1404</v>
      </c>
      <c r="D194" s="265"/>
      <c r="E194" s="265"/>
      <c r="F194" s="288" t="s">
        <v>1312</v>
      </c>
      <c r="G194" s="265"/>
      <c r="H194" s="265" t="s">
        <v>1405</v>
      </c>
      <c r="I194" s="265" t="s">
        <v>1341</v>
      </c>
      <c r="J194" s="265"/>
      <c r="K194" s="313"/>
    </row>
    <row r="195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="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="1" customFormat="1" ht="21">
      <c r="B200" s="255"/>
      <c r="C200" s="256" t="s">
        <v>1406</v>
      </c>
      <c r="D200" s="256"/>
      <c r="E200" s="256"/>
      <c r="F200" s="256"/>
      <c r="G200" s="256"/>
      <c r="H200" s="256"/>
      <c r="I200" s="256"/>
      <c r="J200" s="256"/>
      <c r="K200" s="257"/>
    </row>
    <row r="201" s="1" customFormat="1" ht="25.5" customHeight="1">
      <c r="B201" s="255"/>
      <c r="C201" s="335" t="s">
        <v>1407</v>
      </c>
      <c r="D201" s="335"/>
      <c r="E201" s="335"/>
      <c r="F201" s="335" t="s">
        <v>1408</v>
      </c>
      <c r="G201" s="336"/>
      <c r="H201" s="335" t="s">
        <v>1409</v>
      </c>
      <c r="I201" s="335"/>
      <c r="J201" s="335"/>
      <c r="K201" s="257"/>
    </row>
    <row r="202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="1" customFormat="1" ht="15" customHeight="1">
      <c r="B203" s="290"/>
      <c r="C203" s="265" t="s">
        <v>1399</v>
      </c>
      <c r="D203" s="265"/>
      <c r="E203" s="265"/>
      <c r="F203" s="288" t="s">
        <v>45</v>
      </c>
      <c r="G203" s="265"/>
      <c r="H203" s="265" t="s">
        <v>1410</v>
      </c>
      <c r="I203" s="265"/>
      <c r="J203" s="265"/>
      <c r="K203" s="313"/>
    </row>
    <row r="204" s="1" customFormat="1" ht="15" customHeight="1">
      <c r="B204" s="290"/>
      <c r="C204" s="265"/>
      <c r="D204" s="265"/>
      <c r="E204" s="265"/>
      <c r="F204" s="288" t="s">
        <v>46</v>
      </c>
      <c r="G204" s="265"/>
      <c r="H204" s="265" t="s">
        <v>1411</v>
      </c>
      <c r="I204" s="265"/>
      <c r="J204" s="265"/>
      <c r="K204" s="313"/>
    </row>
    <row r="205" s="1" customFormat="1" ht="15" customHeight="1">
      <c r="B205" s="290"/>
      <c r="C205" s="265"/>
      <c r="D205" s="265"/>
      <c r="E205" s="265"/>
      <c r="F205" s="288" t="s">
        <v>49</v>
      </c>
      <c r="G205" s="265"/>
      <c r="H205" s="265" t="s">
        <v>1412</v>
      </c>
      <c r="I205" s="265"/>
      <c r="J205" s="265"/>
      <c r="K205" s="313"/>
    </row>
    <row r="206" s="1" customFormat="1" ht="15" customHeight="1">
      <c r="B206" s="290"/>
      <c r="C206" s="265"/>
      <c r="D206" s="265"/>
      <c r="E206" s="265"/>
      <c r="F206" s="288" t="s">
        <v>47</v>
      </c>
      <c r="G206" s="265"/>
      <c r="H206" s="265" t="s">
        <v>1413</v>
      </c>
      <c r="I206" s="265"/>
      <c r="J206" s="265"/>
      <c r="K206" s="313"/>
    </row>
    <row r="207" s="1" customFormat="1" ht="15" customHeight="1">
      <c r="B207" s="290"/>
      <c r="C207" s="265"/>
      <c r="D207" s="265"/>
      <c r="E207" s="265"/>
      <c r="F207" s="288" t="s">
        <v>48</v>
      </c>
      <c r="G207" s="265"/>
      <c r="H207" s="265" t="s">
        <v>1414</v>
      </c>
      <c r="I207" s="265"/>
      <c r="J207" s="265"/>
      <c r="K207" s="313"/>
    </row>
    <row r="208" s="1" customFormat="1" ht="15" customHeight="1">
      <c r="B208" s="290"/>
      <c r="C208" s="265"/>
      <c r="D208" s="265"/>
      <c r="E208" s="265"/>
      <c r="F208" s="288"/>
      <c r="G208" s="265"/>
      <c r="H208" s="265"/>
      <c r="I208" s="265"/>
      <c r="J208" s="265"/>
      <c r="K208" s="313"/>
    </row>
    <row r="209" s="1" customFormat="1" ht="15" customHeight="1">
      <c r="B209" s="290"/>
      <c r="C209" s="265" t="s">
        <v>1353</v>
      </c>
      <c r="D209" s="265"/>
      <c r="E209" s="265"/>
      <c r="F209" s="288" t="s">
        <v>81</v>
      </c>
      <c r="G209" s="265"/>
      <c r="H209" s="265" t="s">
        <v>1415</v>
      </c>
      <c r="I209" s="265"/>
      <c r="J209" s="265"/>
      <c r="K209" s="313"/>
    </row>
    <row r="210" s="1" customFormat="1" ht="15" customHeight="1">
      <c r="B210" s="290"/>
      <c r="C210" s="265"/>
      <c r="D210" s="265"/>
      <c r="E210" s="265"/>
      <c r="F210" s="288" t="s">
        <v>1250</v>
      </c>
      <c r="G210" s="265"/>
      <c r="H210" s="265" t="s">
        <v>1251</v>
      </c>
      <c r="I210" s="265"/>
      <c r="J210" s="265"/>
      <c r="K210" s="313"/>
    </row>
    <row r="211" s="1" customFormat="1" ht="15" customHeight="1">
      <c r="B211" s="290"/>
      <c r="C211" s="265"/>
      <c r="D211" s="265"/>
      <c r="E211" s="265"/>
      <c r="F211" s="288" t="s">
        <v>1248</v>
      </c>
      <c r="G211" s="265"/>
      <c r="H211" s="265" t="s">
        <v>1416</v>
      </c>
      <c r="I211" s="265"/>
      <c r="J211" s="265"/>
      <c r="K211" s="313"/>
    </row>
    <row r="212" s="1" customFormat="1" ht="15" customHeight="1">
      <c r="B212" s="337"/>
      <c r="C212" s="265"/>
      <c r="D212" s="265"/>
      <c r="E212" s="265"/>
      <c r="F212" s="288" t="s">
        <v>1252</v>
      </c>
      <c r="G212" s="326"/>
      <c r="H212" s="317" t="s">
        <v>1253</v>
      </c>
      <c r="I212" s="317"/>
      <c r="J212" s="317"/>
      <c r="K212" s="338"/>
    </row>
    <row r="213" s="1" customFormat="1" ht="15" customHeight="1">
      <c r="B213" s="337"/>
      <c r="C213" s="265"/>
      <c r="D213" s="265"/>
      <c r="E213" s="265"/>
      <c r="F213" s="288" t="s">
        <v>1171</v>
      </c>
      <c r="G213" s="326"/>
      <c r="H213" s="317" t="s">
        <v>1417</v>
      </c>
      <c r="I213" s="317"/>
      <c r="J213" s="317"/>
      <c r="K213" s="338"/>
    </row>
    <row r="214" s="1" customFormat="1" ht="15" customHeight="1">
      <c r="B214" s="337"/>
      <c r="C214" s="265"/>
      <c r="D214" s="265"/>
      <c r="E214" s="265"/>
      <c r="F214" s="288"/>
      <c r="G214" s="326"/>
      <c r="H214" s="317"/>
      <c r="I214" s="317"/>
      <c r="J214" s="317"/>
      <c r="K214" s="338"/>
    </row>
    <row r="215" s="1" customFormat="1" ht="15" customHeight="1">
      <c r="B215" s="337"/>
      <c r="C215" s="265" t="s">
        <v>1377</v>
      </c>
      <c r="D215" s="265"/>
      <c r="E215" s="265"/>
      <c r="F215" s="288">
        <v>1</v>
      </c>
      <c r="G215" s="326"/>
      <c r="H215" s="317" t="s">
        <v>1418</v>
      </c>
      <c r="I215" s="317"/>
      <c r="J215" s="317"/>
      <c r="K215" s="338"/>
    </row>
    <row r="216" s="1" customFormat="1" ht="15" customHeight="1">
      <c r="B216" s="337"/>
      <c r="C216" s="265"/>
      <c r="D216" s="265"/>
      <c r="E216" s="265"/>
      <c r="F216" s="288">
        <v>2</v>
      </c>
      <c r="G216" s="326"/>
      <c r="H216" s="317" t="s">
        <v>1419</v>
      </c>
      <c r="I216" s="317"/>
      <c r="J216" s="317"/>
      <c r="K216" s="338"/>
    </row>
    <row r="217" s="1" customFormat="1" ht="15" customHeight="1">
      <c r="B217" s="337"/>
      <c r="C217" s="265"/>
      <c r="D217" s="265"/>
      <c r="E217" s="265"/>
      <c r="F217" s="288">
        <v>3</v>
      </c>
      <c r="G217" s="326"/>
      <c r="H217" s="317" t="s">
        <v>1420</v>
      </c>
      <c r="I217" s="317"/>
      <c r="J217" s="317"/>
      <c r="K217" s="338"/>
    </row>
    <row r="218" s="1" customFormat="1" ht="15" customHeight="1">
      <c r="B218" s="337"/>
      <c r="C218" s="265"/>
      <c r="D218" s="265"/>
      <c r="E218" s="265"/>
      <c r="F218" s="288">
        <v>4</v>
      </c>
      <c r="G218" s="326"/>
      <c r="H218" s="317" t="s">
        <v>1421</v>
      </c>
      <c r="I218" s="317"/>
      <c r="J218" s="317"/>
      <c r="K218" s="338"/>
    </row>
    <row r="219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Kodýtek</dc:creator>
  <cp:lastModifiedBy>Pavel Kodýtek</cp:lastModifiedBy>
  <dcterms:created xsi:type="dcterms:W3CDTF">2024-02-20T08:17:27Z</dcterms:created>
  <dcterms:modified xsi:type="dcterms:W3CDTF">2024-02-20T08:17:36Z</dcterms:modified>
</cp:coreProperties>
</file>